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искорка" sheetId="1" r:id="rId1"/>
  </sheets>
  <definedNames>
    <definedName name="_xlnm.Print_Area" localSheetId="0">'искорка'!$A$1:$V$206</definedName>
  </definedNames>
  <calcPr fullCalcOnLoad="1"/>
</workbook>
</file>

<file path=xl/sharedStrings.xml><?xml version="1.0" encoding="utf-8"?>
<sst xmlns="http://schemas.openxmlformats.org/spreadsheetml/2006/main" count="293" uniqueCount="168">
  <si>
    <t>3. Состав нормативных затрат, непосредственно связанных с оказанием государственной услуги.</t>
  </si>
  <si>
    <t>Года</t>
  </si>
  <si>
    <t>ФЗП по штатному расписанию</t>
  </si>
  <si>
    <t>ФЗП стимулирование</t>
  </si>
  <si>
    <t>Итого</t>
  </si>
  <si>
    <t>3.2. Заработная плата прочего педагогического персонала</t>
  </si>
  <si>
    <t>2013 год</t>
  </si>
  <si>
    <t>Наименование должности</t>
  </si>
  <si>
    <t>Кол-во ставок</t>
  </si>
  <si>
    <t>Годовая ставка</t>
  </si>
  <si>
    <t>Стимул. выплаты</t>
  </si>
  <si>
    <t>Всего ФЗП</t>
  </si>
  <si>
    <t>Стимул. выплаты/ компенсац</t>
  </si>
  <si>
    <t>-</t>
  </si>
  <si>
    <t>Всего по прочему пед.персоналу</t>
  </si>
  <si>
    <t>3.3. Заработная плата учебно-вспомогательного персонала</t>
  </si>
  <si>
    <t>Стимул. выплаты/ компенсац.</t>
  </si>
  <si>
    <t>Всего по УВП</t>
  </si>
  <si>
    <t>3.5. Заработная плата обслуживающего и хозяйственного персонала</t>
  </si>
  <si>
    <t>компенсац. выплаты</t>
  </si>
  <si>
    <t>Норматив на одного человека по оплате труда</t>
  </si>
  <si>
    <t>4. Расходы на иные нормативные затраты, непосредственно связанные с выполнением услуги</t>
  </si>
  <si>
    <t>Расходы на питание</t>
  </si>
  <si>
    <t>Наименование</t>
  </si>
  <si>
    <t>Среднегодовая численность питающихся, чел.</t>
  </si>
  <si>
    <t>Среднегодовая стоимость питания дня, руб.</t>
  </si>
  <si>
    <t>Количество дней питания в учебном году, дней</t>
  </si>
  <si>
    <t>Расходы на питание за год, руб.</t>
  </si>
  <si>
    <t>Норматив на одного человека по питанию</t>
  </si>
  <si>
    <t xml:space="preserve">5.1. Коммунальные и прочие расходы </t>
  </si>
  <si>
    <t>Наименование статей расходов</t>
  </si>
  <si>
    <t>Соотношение расходов в %</t>
  </si>
  <si>
    <t>СИ</t>
  </si>
  <si>
    <t>У</t>
  </si>
  <si>
    <t>Услуги связи (интернет)</t>
  </si>
  <si>
    <t>Коммунальные услуги</t>
  </si>
  <si>
    <t xml:space="preserve">Оплата потребления электроэнергии </t>
  </si>
  <si>
    <t xml:space="preserve">Водоснабжение (канализация) </t>
  </si>
  <si>
    <t>Итого:</t>
  </si>
  <si>
    <t>Работы, услуги по содержанию имущества</t>
  </si>
  <si>
    <t>Вывоз отходов</t>
  </si>
  <si>
    <t>Охрана</t>
  </si>
  <si>
    <t xml:space="preserve">Дератизация </t>
  </si>
  <si>
    <t>Прочие работы и услуги</t>
  </si>
  <si>
    <t>Всего:</t>
  </si>
  <si>
    <t xml:space="preserve">5.2. Заработная плата административно-управленческого персонала </t>
  </si>
  <si>
    <t>(за год)</t>
  </si>
  <si>
    <t>Гл.бухгалтер</t>
  </si>
  <si>
    <t xml:space="preserve">Всего </t>
  </si>
  <si>
    <t>Норматив на одного человека общехозяйственным затратам</t>
  </si>
  <si>
    <t>Налог на имущество</t>
  </si>
  <si>
    <t>Налог на землю</t>
  </si>
  <si>
    <t xml:space="preserve">Норматив на муниципальную услугу </t>
  </si>
  <si>
    <t>Приложение</t>
  </si>
  <si>
    <t>к Методическим рекомендациям,</t>
  </si>
  <si>
    <t>утвержденным приказом</t>
  </si>
  <si>
    <t>Министерства финансов</t>
  </si>
  <si>
    <t>Утверждаю</t>
  </si>
  <si>
    <t>государственной</t>
  </si>
  <si>
    <t xml:space="preserve">услуги     </t>
  </si>
  <si>
    <t xml:space="preserve">в том числе:       </t>
  </si>
  <si>
    <t>Затраты на</t>
  </si>
  <si>
    <t xml:space="preserve">Затраты,    </t>
  </si>
  <si>
    <t>непосредственно</t>
  </si>
  <si>
    <t xml:space="preserve">связанные с  </t>
  </si>
  <si>
    <t xml:space="preserve">оказанием   </t>
  </si>
  <si>
    <t>общехозяй-</t>
  </si>
  <si>
    <t xml:space="preserve">ственные  </t>
  </si>
  <si>
    <t xml:space="preserve">нужды     </t>
  </si>
  <si>
    <t xml:space="preserve">тыс. руб.   </t>
  </si>
  <si>
    <t xml:space="preserve">за ед.     </t>
  </si>
  <si>
    <t>тыс. руб.</t>
  </si>
  <si>
    <t xml:space="preserve">за ед.  </t>
  </si>
  <si>
    <t xml:space="preserve">ед.    </t>
  </si>
  <si>
    <t xml:space="preserve">тыс. руб. </t>
  </si>
  <si>
    <t>Реализация общеобразовательных программ начального общего, основного общего, среднего (полного) общего образования и дополнительных образовательных программ, в том числе с использованием дистанционных образовательных технологий</t>
  </si>
  <si>
    <t xml:space="preserve">год планового  </t>
  </si>
  <si>
    <t>--------------------------------</t>
  </si>
  <si>
    <t>&lt;1&gt; Определяется путем произведения нормативных затрат на оказание государственной услуги (графа 2) и объема государственной услуги (графа 5)</t>
  </si>
  <si>
    <t>&lt;2&gt; Определяется путем суммирования итогового объема нормативных затрат на оказание государственной услуги (графа 6) с затратами на содержание имущества (графа 7)</t>
  </si>
  <si>
    <t>2015 год</t>
  </si>
  <si>
    <t xml:space="preserve">2014 год – </t>
  </si>
  <si>
    <t>Оплата потребления тепла (газ)</t>
  </si>
  <si>
    <t>=</t>
  </si>
  <si>
    <t xml:space="preserve"> , в том числе</t>
  </si>
  <si>
    <t xml:space="preserve">  , в том числе</t>
  </si>
  <si>
    <t xml:space="preserve">    , в том числе </t>
  </si>
  <si>
    <t>, в том числе</t>
  </si>
  <si>
    <t xml:space="preserve">     , в том числе</t>
  </si>
  <si>
    <t xml:space="preserve"> в том числе </t>
  </si>
  <si>
    <t xml:space="preserve">Сумма      
финансового
обеспечения
выполнения 
государ-   
ственного  
задания &lt;2&gt;
</t>
  </si>
  <si>
    <t xml:space="preserve">Затраты на
содержание
имущества 
государ-  
ственного 
учреждения
Пензенской
области   
</t>
  </si>
  <si>
    <t xml:space="preserve">Итого,     
объем      
нормативных
затрат на  
оказание   
государ-   
ственной   
услуги &lt;1&gt; 
</t>
  </si>
  <si>
    <t xml:space="preserve">Нормативные  
затраты на   
оказание    
государственной
услуги     
</t>
  </si>
  <si>
    <t xml:space="preserve">Наименование  
государственной
услуги     
</t>
  </si>
  <si>
    <t xml:space="preserve">Объем     
государст-
венной    
услуги    
 </t>
  </si>
  <si>
    <t>Муниципальное бюджетное дошкольное образовательное учреждение детский сад "Искорка" с.Индерка</t>
  </si>
  <si>
    <t>музыкальный руков.</t>
  </si>
  <si>
    <t>помощник воспитателя</t>
  </si>
  <si>
    <t>заведующая</t>
  </si>
  <si>
    <r>
      <t xml:space="preserve">2. Потребители услуги: </t>
    </r>
    <r>
      <rPr>
        <sz val="14"/>
        <rFont val="Times New Roman"/>
        <family val="1"/>
      </rPr>
      <t>Дети от 2-х месяцев до 7 лет</t>
    </r>
  </si>
  <si>
    <r>
      <t xml:space="preserve">1. Наименование услуги: </t>
    </r>
    <r>
      <rPr>
        <sz val="14"/>
        <rFont val="Times New Roman"/>
        <family val="1"/>
      </rPr>
      <t xml:space="preserve">Реализация основной общеобразовательной программы дошкольного образования </t>
    </r>
  </si>
  <si>
    <t>младший воспитатель</t>
  </si>
  <si>
    <t>завхоз</t>
  </si>
  <si>
    <t>стимулирующие выплаты</t>
  </si>
  <si>
    <t xml:space="preserve">Итого расходов на заработную плату по должностным окладам на 2015 год: </t>
  </si>
  <si>
    <t xml:space="preserve">Фонд стимулирования и доплат на 2015 год: </t>
  </si>
  <si>
    <t xml:space="preserve">Начисления на фонд оплаты труда за 2015 год 30,2% = </t>
  </si>
  <si>
    <t xml:space="preserve">Начисления на фонд оплаты труда за 2015 год 30,2% =  </t>
  </si>
  <si>
    <t xml:space="preserve">2015 год – </t>
  </si>
  <si>
    <t xml:space="preserve">2016 год – </t>
  </si>
  <si>
    <t>2016 год –</t>
  </si>
  <si>
    <t>финансовый год 2013</t>
  </si>
  <si>
    <t>финансовый год 2014</t>
  </si>
  <si>
    <t>финансовый год  2015</t>
  </si>
  <si>
    <t>периода        2016</t>
  </si>
  <si>
    <t>О.В.Вдовин</t>
  </si>
  <si>
    <t>(подпись, ф.и.о. органа, осуществляющего</t>
  </si>
  <si>
    <t>функции и полномочия учредителя Учреждения)</t>
  </si>
  <si>
    <t>Исходные данные и результаты расчетов объема нормативных</t>
  </si>
  <si>
    <t>затрат на оказание государственными учреждениями</t>
  </si>
  <si>
    <t>Пензенской области государственных услуг и нормативных</t>
  </si>
  <si>
    <t>затрат на содержание имущества государственных учреждений Сосновоборского района</t>
  </si>
  <si>
    <t>от _______________ г. N ___</t>
  </si>
  <si>
    <t>Сосновоборского района Пензенской области</t>
  </si>
  <si>
    <t>Итого отчетный фиансоый 2013г.</t>
  </si>
  <si>
    <t>(начальник отдела образования Сосновоборского района Пензенской области)</t>
  </si>
  <si>
    <t>3.1. Заработная плата воспитателей 8.75 ст.</t>
  </si>
  <si>
    <t>психолог</t>
  </si>
  <si>
    <t xml:space="preserve">Итого расходов на заработную плату по должностным окладам на 2016 год: </t>
  </si>
  <si>
    <t xml:space="preserve">Фонд стимулирования и доплат на 2016 год: </t>
  </si>
  <si>
    <t xml:space="preserve">Начисления на фонд оплаты труда за 2016 год 30,2% = </t>
  </si>
  <si>
    <t xml:space="preserve">2017 год – </t>
  </si>
  <si>
    <t xml:space="preserve">4) Всего по штатному расписанию за 2017 год: </t>
  </si>
  <si>
    <t xml:space="preserve">Фонд стимулирования и доплат на 2017 год:                 </t>
  </si>
  <si>
    <t>Начисления на фонд оплаты труда за 2017 год 30,2%  =</t>
  </si>
  <si>
    <t>2016 год (исходя из средней за 2013-2014 года)</t>
  </si>
  <si>
    <t xml:space="preserve">2017 год </t>
  </si>
  <si>
    <t>5. Общехозяйственные затраты (за базовый период взят 2014 год)</t>
  </si>
  <si>
    <t xml:space="preserve">2) Всего по штатному расписанию за 2015 год:   </t>
  </si>
  <si>
    <t xml:space="preserve">3) Всего по штатному расписанию за 2016 год: </t>
  </si>
  <si>
    <t xml:space="preserve">Начисления на фонд оплаты труда за 2016 год 30,2% =  </t>
  </si>
  <si>
    <t>4) Всего по штатному расписанию за 2017 год:  , в том числе</t>
  </si>
  <si>
    <t xml:space="preserve">Начисления на фонд оплаты труда за 2017  год 30,2%  =  </t>
  </si>
  <si>
    <t>2015 год –</t>
  </si>
  <si>
    <t>6. Уплата налогов (за базовый период взят 2014 год) -  СОДЕРЖАНИЕ ИМУЩЕСТВА</t>
  </si>
  <si>
    <t>Итого очередной финансовый 2016г.</t>
  </si>
  <si>
    <t>Итого первый   год планового периода 2017г.</t>
  </si>
  <si>
    <r>
      <t xml:space="preserve">Пензенской области    </t>
    </r>
    <r>
      <rPr>
        <b/>
        <sz val="14"/>
        <rFont val="Times New Roman"/>
        <family val="1"/>
      </rPr>
      <t>МБДОУ детский сад "Искорка" с.Индерка</t>
    </r>
  </si>
  <si>
    <t>физ.инструктор</t>
  </si>
  <si>
    <t>электрик</t>
  </si>
  <si>
    <t>оператор</t>
  </si>
  <si>
    <t>сторож</t>
  </si>
  <si>
    <t>убор.пом.</t>
  </si>
  <si>
    <t>повар</t>
  </si>
  <si>
    <r>
      <t xml:space="preserve">2) </t>
    </r>
    <r>
      <rPr>
        <b/>
        <sz val="14"/>
        <rFont val="Times New Roman"/>
        <family val="1"/>
      </rPr>
      <t xml:space="preserve">Всего по штатному расписанию за  год: </t>
    </r>
  </si>
  <si>
    <r>
      <t>3</t>
    </r>
    <r>
      <rPr>
        <b/>
        <sz val="14"/>
        <rFont val="Times New Roman"/>
        <family val="1"/>
      </rPr>
      <t>) Всего по штатному расписанию за  год:</t>
    </r>
    <r>
      <rPr>
        <b/>
        <sz val="12"/>
        <rFont val="Times New Roman"/>
        <family val="1"/>
      </rPr>
      <t xml:space="preserve"> </t>
    </r>
  </si>
  <si>
    <t>Итого расходов на заработную плату по должностным окладам на  год:</t>
  </si>
  <si>
    <r>
      <t xml:space="preserve">1) </t>
    </r>
    <r>
      <rPr>
        <b/>
        <sz val="14"/>
        <rFont val="Times New Roman"/>
        <family val="1"/>
      </rPr>
      <t>Всего по штатному расписанию за 2014 год:                                 , в том числе</t>
    </r>
  </si>
  <si>
    <t xml:space="preserve">Расходы на заработную плату по должностным окладам на 2014 год: </t>
  </si>
  <si>
    <t>Фонд стимулирования и доплат на 2014 год:</t>
  </si>
  <si>
    <t xml:space="preserve">Начисления на фонд оплаты труда за 2014 год 30,2% </t>
  </si>
  <si>
    <t>2014 год</t>
  </si>
  <si>
    <t>1) Всего по штатному расписанию за 2014 год:                          , в том числе</t>
  </si>
  <si>
    <t>Начисления на фонд оплаты труда за 2014 год 30,2%</t>
  </si>
  <si>
    <t>2014год</t>
  </si>
  <si>
    <t>Итого текущий  финансовый 2014г.</t>
  </si>
  <si>
    <r>
      <t xml:space="preserve"> на </t>
    </r>
    <r>
      <rPr>
        <u val="single"/>
        <sz val="14"/>
        <rFont val="Times New Roman"/>
        <family val="1"/>
      </rPr>
      <t>2014</t>
    </r>
    <r>
      <rPr>
        <sz val="14"/>
        <rFont val="Times New Roman"/>
        <family val="1"/>
      </rPr>
      <t xml:space="preserve"> год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</si>
</sst>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  <numFmt numFmtId="178" formatCode="#,##0.00&quot;р.&quot;"/>
  </numFmts>
  <fonts count="42">
    <font>
      <sz val="10"/>
      <name val="Arial Cyr"/>
      <family val="0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10"/>
      <color indexed="22"/>
      <name val="Arial Cyr"/>
      <family val="0"/>
    </font>
    <font>
      <sz val="18"/>
      <name val="Times New Roman"/>
      <family val="1"/>
    </font>
    <font>
      <u val="single"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5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3" fontId="5" fillId="0" borderId="11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0" fillId="0" borderId="0" xfId="0" applyFont="1" applyAlignment="1">
      <alignment horizontal="justify"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Fill="1" applyAlignment="1">
      <alignment/>
    </xf>
    <xf numFmtId="2" fontId="14" fillId="24" borderId="0" xfId="0" applyNumberFormat="1" applyFont="1" applyFill="1" applyAlignment="1">
      <alignment horizontal="left"/>
    </xf>
    <xf numFmtId="2" fontId="14" fillId="24" borderId="0" xfId="0" applyNumberFormat="1" applyFont="1" applyFill="1" applyAlignment="1">
      <alignment horizontal="center"/>
    </xf>
    <xf numFmtId="2" fontId="11" fillId="24" borderId="0" xfId="0" applyNumberFormat="1" applyFont="1" applyFill="1" applyAlignment="1">
      <alignment horizontal="center"/>
    </xf>
    <xf numFmtId="0" fontId="7" fillId="0" borderId="18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16" fillId="0" borderId="18" xfId="0" applyFont="1" applyBorder="1" applyAlignment="1">
      <alignment vertical="top" wrapText="1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lef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13" fillId="24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2" fontId="11" fillId="0" borderId="0" xfId="0" applyNumberFormat="1" applyFont="1" applyAlignment="1">
      <alignment horizontal="left"/>
    </xf>
    <xf numFmtId="0" fontId="7" fillId="0" borderId="22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2" fontId="0" fillId="0" borderId="0" xfId="0" applyNumberFormat="1" applyFont="1" applyAlignment="1">
      <alignment/>
    </xf>
    <xf numFmtId="0" fontId="5" fillId="0" borderId="13" xfId="0" applyFont="1" applyBorder="1" applyAlignment="1">
      <alignment horizontal="justify" vertical="top" wrapText="1"/>
    </xf>
    <xf numFmtId="2" fontId="11" fillId="10" borderId="0" xfId="0" applyNumberFormat="1" applyFont="1" applyFill="1" applyAlignment="1">
      <alignment horizontal="center"/>
    </xf>
    <xf numFmtId="2" fontId="14" fillId="25" borderId="0" xfId="0" applyNumberFormat="1" applyFont="1" applyFill="1" applyAlignment="1">
      <alignment horizontal="center"/>
    </xf>
    <xf numFmtId="3" fontId="6" fillId="11" borderId="11" xfId="0" applyNumberFormat="1" applyFont="1" applyFill="1" applyBorder="1" applyAlignment="1">
      <alignment horizontal="justify" vertical="top" wrapText="1"/>
    </xf>
    <xf numFmtId="0" fontId="6" fillId="11" borderId="11" xfId="0" applyFont="1" applyFill="1" applyBorder="1" applyAlignment="1">
      <alignment horizontal="justify" vertical="top" wrapText="1"/>
    </xf>
    <xf numFmtId="0" fontId="9" fillId="0" borderId="15" xfId="0" applyFont="1" applyBorder="1" applyAlignment="1">
      <alignment vertical="top" wrapText="1"/>
    </xf>
    <xf numFmtId="2" fontId="14" fillId="14" borderId="0" xfId="0" applyNumberFormat="1" applyFont="1" applyFill="1" applyAlignment="1">
      <alignment horizontal="center"/>
    </xf>
    <xf numFmtId="4" fontId="11" fillId="14" borderId="0" xfId="0" applyNumberFormat="1" applyFont="1" applyFill="1" applyAlignment="1">
      <alignment horizontal="left"/>
    </xf>
    <xf numFmtId="2" fontId="11" fillId="14" borderId="0" xfId="0" applyNumberFormat="1" applyFont="1" applyFill="1" applyAlignment="1">
      <alignment horizontal="left"/>
    </xf>
    <xf numFmtId="2" fontId="14" fillId="14" borderId="0" xfId="0" applyNumberFormat="1" applyFont="1" applyFill="1" applyAlignment="1">
      <alignment horizontal="left"/>
    </xf>
    <xf numFmtId="2" fontId="11" fillId="14" borderId="0" xfId="0" applyNumberFormat="1" applyFont="1" applyFill="1" applyAlignment="1">
      <alignment horizontal="center"/>
    </xf>
    <xf numFmtId="0" fontId="4" fillId="0" borderId="23" xfId="0" applyFont="1" applyBorder="1" applyAlignment="1">
      <alignment horizontal="justify" vertical="top" wrapText="1"/>
    </xf>
    <xf numFmtId="0" fontId="0" fillId="14" borderId="0" xfId="0" applyFill="1" applyAlignment="1">
      <alignment/>
    </xf>
    <xf numFmtId="3" fontId="11" fillId="14" borderId="0" xfId="0" applyNumberFormat="1" applyFont="1" applyFill="1" applyAlignment="1">
      <alignment horizontal="left"/>
    </xf>
    <xf numFmtId="0" fontId="11" fillId="14" borderId="0" xfId="0" applyFont="1" applyFill="1" applyAlignment="1">
      <alignment horizontal="center"/>
    </xf>
    <xf numFmtId="0" fontId="0" fillId="14" borderId="0" xfId="0" applyFill="1" applyAlignment="1">
      <alignment/>
    </xf>
    <xf numFmtId="0" fontId="7" fillId="0" borderId="24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6" fillId="11" borderId="24" xfId="0" applyFont="1" applyFill="1" applyBorder="1" applyAlignment="1">
      <alignment horizontal="justify" vertical="top" wrapText="1"/>
    </xf>
    <xf numFmtId="2" fontId="13" fillId="14" borderId="0" xfId="0" applyNumberFormat="1" applyFont="1" applyFill="1" applyAlignment="1">
      <alignment horizontal="left"/>
    </xf>
    <xf numFmtId="0" fontId="6" fillId="14" borderId="22" xfId="0" applyFont="1" applyFill="1" applyBorder="1" applyAlignment="1">
      <alignment horizontal="justify" vertical="top" wrapText="1"/>
    </xf>
    <xf numFmtId="4" fontId="37" fillId="14" borderId="0" xfId="0" applyNumberFormat="1" applyFont="1" applyFill="1" applyAlignment="1">
      <alignment horizontal="left"/>
    </xf>
    <xf numFmtId="4" fontId="38" fillId="14" borderId="0" xfId="0" applyNumberFormat="1" applyFont="1" applyFill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5" fillId="0" borderId="26" xfId="0" applyFont="1" applyFill="1" applyBorder="1" applyAlignment="1">
      <alignment horizontal="justify" vertical="top" wrapText="1"/>
    </xf>
    <xf numFmtId="3" fontId="11" fillId="26" borderId="0" xfId="0" applyNumberFormat="1" applyFont="1" applyFill="1" applyAlignment="1">
      <alignment horizontal="left"/>
    </xf>
    <xf numFmtId="2" fontId="8" fillId="26" borderId="11" xfId="0" applyNumberFormat="1" applyFont="1" applyFill="1" applyBorder="1" applyAlignment="1">
      <alignment horizontal="justify" vertical="top" wrapText="1"/>
    </xf>
    <xf numFmtId="0" fontId="0" fillId="26" borderId="0" xfId="0" applyFill="1" applyAlignment="1">
      <alignment/>
    </xf>
    <xf numFmtId="2" fontId="9" fillId="26" borderId="13" xfId="0" applyNumberFormat="1" applyFont="1" applyFill="1" applyBorder="1" applyAlignment="1">
      <alignment horizontal="justify" vertical="top" wrapText="1"/>
    </xf>
    <xf numFmtId="0" fontId="8" fillId="26" borderId="11" xfId="0" applyFont="1" applyFill="1" applyBorder="1" applyAlignment="1">
      <alignment horizontal="justify" vertical="top" wrapText="1"/>
    </xf>
    <xf numFmtId="2" fontId="9" fillId="26" borderId="13" xfId="0" applyNumberFormat="1" applyFont="1" applyFill="1" applyBorder="1" applyAlignment="1">
      <alignment horizontal="justify" vertical="top" wrapText="1"/>
    </xf>
    <xf numFmtId="2" fontId="9" fillId="26" borderId="11" xfId="0" applyNumberFormat="1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28" xfId="0" applyFont="1" applyBorder="1" applyAlignment="1">
      <alignment/>
    </xf>
    <xf numFmtId="0" fontId="5" fillId="26" borderId="11" xfId="0" applyFont="1" applyFill="1" applyBorder="1" applyAlignment="1">
      <alignment horizontal="justify" vertical="top" wrapText="1"/>
    </xf>
    <xf numFmtId="0" fontId="5" fillId="26" borderId="22" xfId="0" applyFont="1" applyFill="1" applyBorder="1" applyAlignment="1">
      <alignment horizontal="justify" vertical="top" wrapText="1"/>
    </xf>
    <xf numFmtId="0" fontId="16" fillId="0" borderId="29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5" fillId="26" borderId="10" xfId="0" applyFont="1" applyFill="1" applyBorder="1" applyAlignment="1">
      <alignment horizontal="justify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0" fontId="3" fillId="26" borderId="13" xfId="0" applyFont="1" applyFill="1" applyBorder="1" applyAlignment="1">
      <alignment horizontal="center" vertical="top" wrapText="1"/>
    </xf>
    <xf numFmtId="0" fontId="6" fillId="26" borderId="11" xfId="0" applyFont="1" applyFill="1" applyBorder="1" applyAlignment="1">
      <alignment horizontal="justify" vertical="top" wrapText="1"/>
    </xf>
    <xf numFmtId="0" fontId="5" fillId="26" borderId="11" xfId="0" applyFont="1" applyFill="1" applyBorder="1" applyAlignment="1">
      <alignment horizontal="justify" vertical="top" wrapText="1"/>
    </xf>
    <xf numFmtId="3" fontId="5" fillId="26" borderId="11" xfId="0" applyNumberFormat="1" applyFont="1" applyFill="1" applyBorder="1" applyAlignment="1">
      <alignment horizontal="justify" vertical="top" wrapText="1"/>
    </xf>
    <xf numFmtId="3" fontId="6" fillId="26" borderId="11" xfId="0" applyNumberFormat="1" applyFont="1" applyFill="1" applyBorder="1" applyAlignment="1">
      <alignment horizontal="justify" vertical="top" wrapText="1"/>
    </xf>
    <xf numFmtId="0" fontId="6" fillId="26" borderId="11" xfId="0" applyFont="1" applyFill="1" applyBorder="1" applyAlignment="1">
      <alignment horizontal="justify" vertical="top" wrapText="1"/>
    </xf>
    <xf numFmtId="0" fontId="4" fillId="26" borderId="10" xfId="0" applyFont="1" applyFill="1" applyBorder="1" applyAlignment="1">
      <alignment horizontal="justify" vertical="top" wrapText="1"/>
    </xf>
    <xf numFmtId="0" fontId="3" fillId="26" borderId="11" xfId="0" applyFont="1" applyFill="1" applyBorder="1" applyAlignment="1">
      <alignment horizontal="justify" vertical="top" wrapText="1"/>
    </xf>
    <xf numFmtId="0" fontId="3" fillId="26" borderId="11" xfId="0" applyFont="1" applyFill="1" applyBorder="1" applyAlignment="1">
      <alignment horizontal="justify" vertical="top" wrapText="1"/>
    </xf>
    <xf numFmtId="2" fontId="3" fillId="26" borderId="11" xfId="0" applyNumberFormat="1" applyFont="1" applyFill="1" applyBorder="1" applyAlignment="1">
      <alignment horizontal="justify" vertical="top" wrapText="1"/>
    </xf>
    <xf numFmtId="2" fontId="3" fillId="26" borderId="11" xfId="0" applyNumberFormat="1" applyFont="1" applyFill="1" applyBorder="1" applyAlignment="1">
      <alignment horizontal="justify" vertical="top" wrapText="1"/>
    </xf>
    <xf numFmtId="2" fontId="4" fillId="26" borderId="11" xfId="0" applyNumberFormat="1" applyFont="1" applyFill="1" applyBorder="1" applyAlignment="1">
      <alignment horizontal="justify" vertical="top" wrapText="1"/>
    </xf>
    <xf numFmtId="0" fontId="8" fillId="22" borderId="13" xfId="0" applyFont="1" applyFill="1" applyBorder="1" applyAlignment="1">
      <alignment horizontal="center" vertical="top" wrapText="1"/>
    </xf>
    <xf numFmtId="2" fontId="9" fillId="22" borderId="13" xfId="0" applyNumberFormat="1" applyFont="1" applyFill="1" applyBorder="1" applyAlignment="1">
      <alignment horizontal="justify" vertical="top" wrapText="1"/>
    </xf>
    <xf numFmtId="0" fontId="8" fillId="22" borderId="11" xfId="0" applyFont="1" applyFill="1" applyBorder="1" applyAlignment="1">
      <alignment horizontal="center" vertical="top" wrapText="1"/>
    </xf>
    <xf numFmtId="2" fontId="9" fillId="22" borderId="11" xfId="0" applyNumberFormat="1" applyFont="1" applyFill="1" applyBorder="1" applyAlignment="1">
      <alignment horizontal="justify" vertical="top" wrapText="1"/>
    </xf>
    <xf numFmtId="0" fontId="8" fillId="26" borderId="10" xfId="0" applyFont="1" applyFill="1" applyBorder="1" applyAlignment="1">
      <alignment horizontal="justify" vertical="top" wrapText="1"/>
    </xf>
    <xf numFmtId="0" fontId="8" fillId="26" borderId="11" xfId="0" applyFont="1" applyFill="1" applyBorder="1" applyAlignment="1">
      <alignment horizontal="center" vertical="top" wrapText="1"/>
    </xf>
    <xf numFmtId="0" fontId="8" fillId="26" borderId="13" xfId="0" applyFont="1" applyFill="1" applyBorder="1" applyAlignment="1">
      <alignment horizontal="center" vertical="top" wrapText="1"/>
    </xf>
    <xf numFmtId="2" fontId="8" fillId="26" borderId="11" xfId="0" applyNumberFormat="1" applyFont="1" applyFill="1" applyBorder="1" applyAlignment="1">
      <alignment horizontal="justify" vertical="top" wrapText="1"/>
    </xf>
    <xf numFmtId="0" fontId="8" fillId="26" borderId="11" xfId="0" applyFont="1" applyFill="1" applyBorder="1" applyAlignment="1">
      <alignment horizontal="justify" vertical="top" wrapText="1"/>
    </xf>
    <xf numFmtId="0" fontId="6" fillId="26" borderId="24" xfId="0" applyFont="1" applyFill="1" applyBorder="1" applyAlignment="1">
      <alignment horizontal="justify" vertical="top" wrapText="1"/>
    </xf>
    <xf numFmtId="0" fontId="0" fillId="26" borderId="30" xfId="0" applyFill="1" applyBorder="1" applyAlignment="1">
      <alignment/>
    </xf>
    <xf numFmtId="0" fontId="5" fillId="26" borderId="20" xfId="0" applyFont="1" applyFill="1" applyBorder="1" applyAlignment="1">
      <alignment horizontal="justify" vertical="top" wrapText="1"/>
    </xf>
    <xf numFmtId="0" fontId="5" fillId="26" borderId="21" xfId="0" applyFont="1" applyFill="1" applyBorder="1" applyAlignment="1">
      <alignment horizontal="justify" vertical="top" wrapText="1"/>
    </xf>
    <xf numFmtId="0" fontId="5" fillId="26" borderId="24" xfId="0" applyFont="1" applyFill="1" applyBorder="1" applyAlignment="1">
      <alignment horizontal="justify" vertical="top" wrapText="1"/>
    </xf>
    <xf numFmtId="0" fontId="6" fillId="26" borderId="22" xfId="0" applyFont="1" applyFill="1" applyBorder="1" applyAlignment="1">
      <alignment horizontal="justify" vertical="top" wrapText="1"/>
    </xf>
    <xf numFmtId="0" fontId="0" fillId="26" borderId="22" xfId="0" applyFill="1" applyBorder="1" applyAlignment="1">
      <alignment/>
    </xf>
    <xf numFmtId="0" fontId="6" fillId="26" borderId="24" xfId="0" applyFont="1" applyFill="1" applyBorder="1" applyAlignment="1">
      <alignment horizontal="justify" vertical="top" wrapText="1"/>
    </xf>
    <xf numFmtId="0" fontId="6" fillId="26" borderId="22" xfId="0" applyFont="1" applyFill="1" applyBorder="1" applyAlignment="1">
      <alignment horizontal="justify" vertical="top" wrapText="1"/>
    </xf>
    <xf numFmtId="1" fontId="3" fillId="26" borderId="11" xfId="0" applyNumberFormat="1" applyFont="1" applyFill="1" applyBorder="1" applyAlignment="1">
      <alignment horizontal="justify" vertical="top" wrapText="1"/>
    </xf>
    <xf numFmtId="4" fontId="3" fillId="26" borderId="11" xfId="0" applyNumberFormat="1" applyFont="1" applyFill="1" applyBorder="1" applyAlignment="1">
      <alignment horizontal="justify" vertical="top" wrapText="1"/>
    </xf>
    <xf numFmtId="3" fontId="3" fillId="26" borderId="11" xfId="0" applyNumberFormat="1" applyFont="1" applyFill="1" applyBorder="1" applyAlignment="1">
      <alignment horizontal="justify" vertical="top" wrapText="1"/>
    </xf>
    <xf numFmtId="2" fontId="8" fillId="26" borderId="17" xfId="0" applyNumberFormat="1" applyFont="1" applyFill="1" applyBorder="1" applyAlignment="1">
      <alignment horizontal="center" vertical="top" wrapText="1"/>
    </xf>
    <xf numFmtId="0" fontId="8" fillId="26" borderId="17" xfId="0" applyFont="1" applyFill="1" applyBorder="1" applyAlignment="1">
      <alignment horizontal="center" vertical="top" wrapText="1"/>
    </xf>
    <xf numFmtId="0" fontId="9" fillId="26" borderId="31" xfId="0" applyFont="1" applyFill="1" applyBorder="1" applyAlignment="1">
      <alignment horizontal="center" vertical="top" wrapText="1"/>
    </xf>
    <xf numFmtId="0" fontId="9" fillId="26" borderId="18" xfId="0" applyFont="1" applyFill="1" applyBorder="1" applyAlignment="1">
      <alignment horizontal="center" vertical="top" wrapText="1"/>
    </xf>
    <xf numFmtId="0" fontId="8" fillId="26" borderId="31" xfId="0" applyFont="1" applyFill="1" applyBorder="1" applyAlignment="1">
      <alignment horizontal="center" vertical="top" wrapText="1"/>
    </xf>
    <xf numFmtId="0" fontId="8" fillId="26" borderId="18" xfId="0" applyFont="1" applyFill="1" applyBorder="1" applyAlignment="1">
      <alignment horizontal="center" vertical="top" wrapText="1"/>
    </xf>
    <xf numFmtId="0" fontId="8" fillId="26" borderId="17" xfId="0" applyFont="1" applyFill="1" applyBorder="1" applyAlignment="1">
      <alignment vertical="top" wrapText="1"/>
    </xf>
    <xf numFmtId="0" fontId="9" fillId="26" borderId="15" xfId="0" applyFont="1" applyFill="1" applyBorder="1" applyAlignment="1">
      <alignment horizontal="center" vertical="top" wrapText="1"/>
    </xf>
    <xf numFmtId="0" fontId="4" fillId="26" borderId="22" xfId="0" applyFont="1" applyFill="1" applyBorder="1" applyAlignment="1">
      <alignment horizontal="justify" vertical="top" wrapText="1"/>
    </xf>
    <xf numFmtId="0" fontId="7" fillId="26" borderId="22" xfId="0" applyFont="1" applyFill="1" applyBorder="1" applyAlignment="1">
      <alignment horizontal="left" vertical="top" wrapText="1"/>
    </xf>
    <xf numFmtId="0" fontId="4" fillId="26" borderId="22" xfId="0" applyFont="1" applyFill="1" applyBorder="1" applyAlignment="1">
      <alignment vertical="top" wrapText="1"/>
    </xf>
    <xf numFmtId="0" fontId="6" fillId="26" borderId="32" xfId="0" applyFont="1" applyFill="1" applyBorder="1" applyAlignment="1">
      <alignment horizontal="justify" vertical="top" wrapText="1"/>
    </xf>
    <xf numFmtId="0" fontId="7" fillId="26" borderId="22" xfId="0" applyFont="1" applyFill="1" applyBorder="1" applyAlignment="1">
      <alignment horizontal="justify" vertical="top" wrapText="1"/>
    </xf>
    <xf numFmtId="0" fontId="7" fillId="26" borderId="11" xfId="0" applyFont="1" applyFill="1" applyBorder="1" applyAlignment="1">
      <alignment horizontal="justify" vertical="top" wrapText="1"/>
    </xf>
    <xf numFmtId="0" fontId="7" fillId="26" borderId="11" xfId="0" applyFont="1" applyFill="1" applyBorder="1" applyAlignment="1">
      <alignment horizontal="justify" vertical="top" wrapText="1"/>
    </xf>
    <xf numFmtId="0" fontId="6" fillId="26" borderId="10" xfId="0" applyFont="1" applyFill="1" applyBorder="1" applyAlignment="1">
      <alignment horizontal="justify" vertical="top" wrapText="1"/>
    </xf>
    <xf numFmtId="0" fontId="3" fillId="26" borderId="11" xfId="0" applyFont="1" applyFill="1" applyBorder="1" applyAlignment="1">
      <alignment horizontal="center" vertical="top" wrapText="1"/>
    </xf>
    <xf numFmtId="0" fontId="3" fillId="26" borderId="0" xfId="0" applyFont="1" applyFill="1" applyAlignment="1">
      <alignment horizontal="right"/>
    </xf>
    <xf numFmtId="0" fontId="4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3" fillId="26" borderId="11" xfId="0" applyNumberFormat="1" applyFont="1" applyFill="1" applyBorder="1" applyAlignment="1">
      <alignment horizontal="justify" vertical="top" wrapText="1"/>
    </xf>
    <xf numFmtId="0" fontId="2" fillId="3" borderId="0" xfId="0" applyFont="1" applyFill="1" applyAlignment="1">
      <alignment horizontal="justify"/>
    </xf>
    <xf numFmtId="0" fontId="2" fillId="26" borderId="0" xfId="0" applyFont="1" applyFill="1" applyAlignment="1">
      <alignment horizontal="justify"/>
    </xf>
    <xf numFmtId="0" fontId="0" fillId="26" borderId="0" xfId="0" applyFill="1" applyAlignment="1">
      <alignment/>
    </xf>
    <xf numFmtId="0" fontId="0" fillId="26" borderId="0" xfId="0" applyFill="1" applyAlignment="1">
      <alignment horizontal="left"/>
    </xf>
    <xf numFmtId="0" fontId="8" fillId="0" borderId="19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justify"/>
    </xf>
    <xf numFmtId="0" fontId="15" fillId="3" borderId="0" xfId="0" applyFont="1" applyFill="1" applyAlignment="1">
      <alignment/>
    </xf>
    <xf numFmtId="0" fontId="6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3" borderId="0" xfId="0" applyFill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24" xfId="0" applyFont="1" applyBorder="1" applyAlignment="1">
      <alignment horizontal="justify"/>
    </xf>
    <xf numFmtId="0" fontId="0" fillId="0" borderId="24" xfId="0" applyBorder="1" applyAlignment="1">
      <alignment/>
    </xf>
    <xf numFmtId="0" fontId="5" fillId="0" borderId="33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4" xfId="0" applyBorder="1" applyAlignment="1">
      <alignment horizontal="center" vertical="top" wrapText="1"/>
    </xf>
    <xf numFmtId="0" fontId="9" fillId="26" borderId="33" xfId="0" applyFont="1" applyFill="1" applyBorder="1" applyAlignment="1">
      <alignment horizontal="center" vertical="top" wrapText="1"/>
    </xf>
    <xf numFmtId="0" fontId="9" fillId="26" borderId="35" xfId="0" applyFont="1" applyFill="1" applyBorder="1" applyAlignment="1">
      <alignment horizontal="center" vertical="top" wrapText="1"/>
    </xf>
    <xf numFmtId="0" fontId="9" fillId="26" borderId="14" xfId="0" applyFont="1" applyFill="1" applyBorder="1" applyAlignment="1">
      <alignment horizontal="center" vertical="top" wrapText="1"/>
    </xf>
    <xf numFmtId="0" fontId="8" fillId="26" borderId="19" xfId="0" applyFont="1" applyFill="1" applyBorder="1" applyAlignment="1">
      <alignment horizontal="justify" vertical="top" wrapText="1"/>
    </xf>
    <xf numFmtId="0" fontId="8" fillId="26" borderId="10" xfId="0" applyFont="1" applyFill="1" applyBorder="1" applyAlignment="1">
      <alignment horizontal="justify" vertical="top" wrapText="1"/>
    </xf>
    <xf numFmtId="0" fontId="8" fillId="26" borderId="19" xfId="0" applyFont="1" applyFill="1" applyBorder="1" applyAlignment="1">
      <alignment horizontal="center" vertical="top" wrapText="1"/>
    </xf>
    <xf numFmtId="0" fontId="8" fillId="26" borderId="10" xfId="0" applyFont="1" applyFill="1" applyBorder="1" applyAlignment="1">
      <alignment horizontal="center" vertical="top" wrapText="1"/>
    </xf>
    <xf numFmtId="0" fontId="9" fillId="22" borderId="19" xfId="0" applyFont="1" applyFill="1" applyBorder="1" applyAlignment="1">
      <alignment horizontal="justify" vertical="top" wrapText="1"/>
    </xf>
    <xf numFmtId="0" fontId="9" fillId="22" borderId="10" xfId="0" applyFont="1" applyFill="1" applyBorder="1" applyAlignment="1">
      <alignment horizontal="justify" vertical="top" wrapText="1"/>
    </xf>
    <xf numFmtId="0" fontId="8" fillId="22" borderId="19" xfId="0" applyFont="1" applyFill="1" applyBorder="1" applyAlignment="1">
      <alignment horizontal="center" vertical="top" wrapText="1"/>
    </xf>
    <xf numFmtId="0" fontId="8" fillId="22" borderId="10" xfId="0" applyFont="1" applyFill="1" applyBorder="1" applyAlignment="1">
      <alignment horizontal="center" vertical="top" wrapText="1"/>
    </xf>
    <xf numFmtId="0" fontId="9" fillId="22" borderId="19" xfId="0" applyFont="1" applyFill="1" applyBorder="1" applyAlignment="1">
      <alignment horizontal="center" vertical="top" wrapText="1"/>
    </xf>
    <xf numFmtId="0" fontId="9" fillId="22" borderId="10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justify" wrapText="1"/>
    </xf>
    <xf numFmtId="0" fontId="0" fillId="0" borderId="24" xfId="0" applyBorder="1" applyAlignment="1">
      <alignment wrapText="1"/>
    </xf>
    <xf numFmtId="0" fontId="0" fillId="26" borderId="0" xfId="0" applyFill="1" applyAlignment="1">
      <alignment horizontal="center"/>
    </xf>
    <xf numFmtId="0" fontId="9" fillId="26" borderId="31" xfId="0" applyFont="1" applyFill="1" applyBorder="1" applyAlignment="1">
      <alignment horizontal="center" vertical="top" wrapText="1"/>
    </xf>
    <xf numFmtId="0" fontId="9" fillId="26" borderId="18" xfId="0" applyFont="1" applyFill="1" applyBorder="1" applyAlignment="1">
      <alignment horizontal="center" vertical="top" wrapText="1"/>
    </xf>
    <xf numFmtId="2" fontId="9" fillId="26" borderId="31" xfId="0" applyNumberFormat="1" applyFont="1" applyFill="1" applyBorder="1" applyAlignment="1">
      <alignment horizontal="center" vertical="top" wrapText="1"/>
    </xf>
    <xf numFmtId="2" fontId="9" fillId="26" borderId="18" xfId="0" applyNumberFormat="1" applyFont="1" applyFill="1" applyBorder="1" applyAlignment="1">
      <alignment horizontal="center" vertical="top" wrapText="1"/>
    </xf>
    <xf numFmtId="0" fontId="16" fillId="0" borderId="31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0" fontId="16" fillId="0" borderId="37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39" xfId="0" applyFont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2" fontId="8" fillId="26" borderId="31" xfId="0" applyNumberFormat="1" applyFont="1" applyFill="1" applyBorder="1" applyAlignment="1">
      <alignment horizontal="center" vertical="top" wrapText="1"/>
    </xf>
    <xf numFmtId="0" fontId="8" fillId="26" borderId="18" xfId="0" applyFont="1" applyFill="1" applyBorder="1" applyAlignment="1">
      <alignment horizontal="center" vertical="top" wrapText="1"/>
    </xf>
    <xf numFmtId="2" fontId="0" fillId="0" borderId="38" xfId="0" applyNumberFormat="1" applyBorder="1" applyAlignment="1">
      <alignment/>
    </xf>
    <xf numFmtId="0" fontId="4" fillId="0" borderId="31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8" fillId="26" borderId="3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9" fillId="26" borderId="15" xfId="0" applyFont="1" applyFill="1" applyBorder="1" applyAlignment="1">
      <alignment horizontal="center" vertical="top" wrapText="1"/>
    </xf>
    <xf numFmtId="0" fontId="9" fillId="26" borderId="31" xfId="0" applyFont="1" applyFill="1" applyBorder="1" applyAlignment="1">
      <alignment vertical="top" wrapText="1"/>
    </xf>
    <xf numFmtId="0" fontId="9" fillId="26" borderId="15" xfId="0" applyFont="1" applyFill="1" applyBorder="1" applyAlignment="1">
      <alignment vertical="top" wrapText="1"/>
    </xf>
    <xf numFmtId="0" fontId="9" fillId="26" borderId="18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9"/>
  <sheetViews>
    <sheetView tabSelected="1" view="pageLayout" zoomScaleNormal="75" zoomScaleSheetLayoutView="100" workbookViewId="0" topLeftCell="A164">
      <selection activeCell="G195" sqref="G195:G196"/>
    </sheetView>
  </sheetViews>
  <sheetFormatPr defaultColWidth="9.00390625" defaultRowHeight="12.75"/>
  <cols>
    <col min="1" max="1" width="58.875" style="0" customWidth="1"/>
    <col min="2" max="2" width="12.375" style="0" customWidth="1"/>
    <col min="3" max="3" width="12.75390625" style="0" customWidth="1"/>
    <col min="4" max="4" width="5.125" style="0" customWidth="1"/>
    <col min="5" max="5" width="17.75390625" style="0" customWidth="1"/>
    <col min="6" max="6" width="15.625" style="0" customWidth="1"/>
    <col min="7" max="7" width="12.75390625" style="0" customWidth="1"/>
    <col min="8" max="8" width="14.375" style="0" customWidth="1"/>
    <col min="9" max="9" width="12.625" style="0" customWidth="1"/>
    <col min="10" max="10" width="12.00390625" style="0" customWidth="1"/>
    <col min="11" max="11" width="14.125" style="0" customWidth="1"/>
    <col min="12" max="12" width="9.625" style="0" customWidth="1"/>
    <col min="13" max="13" width="7.75390625" style="0" customWidth="1"/>
    <col min="14" max="14" width="9.625" style="0" customWidth="1"/>
    <col min="15" max="15" width="7.125" style="0" customWidth="1"/>
    <col min="16" max="16" width="9.375" style="0" customWidth="1"/>
    <col min="17" max="17" width="10.375" style="0" customWidth="1"/>
    <col min="18" max="18" width="9.375" style="0" customWidth="1"/>
    <col min="19" max="19" width="0.12890625" style="0" hidden="1" customWidth="1"/>
    <col min="20" max="20" width="0.2421875" style="0" hidden="1" customWidth="1"/>
    <col min="21" max="21" width="9.75390625" style="0" hidden="1" customWidth="1"/>
    <col min="22" max="22" width="8.75390625" style="0" hidden="1" customWidth="1"/>
  </cols>
  <sheetData>
    <row r="1" spans="1:16" ht="18.75">
      <c r="A1" s="191" t="s">
        <v>96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ht="18.75">
      <c r="A2" s="2"/>
    </row>
    <row r="3" spans="1:20" ht="41.25" customHeight="1">
      <c r="A3" s="193" t="s">
        <v>101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26"/>
      <c r="P3" s="26"/>
      <c r="Q3" s="26"/>
      <c r="R3" s="26"/>
      <c r="S3" s="26"/>
      <c r="T3" s="26"/>
    </row>
    <row r="4" spans="1:8" ht="24" customHeight="1">
      <c r="A4" s="193" t="s">
        <v>100</v>
      </c>
      <c r="B4" s="192"/>
      <c r="C4" s="192"/>
      <c r="D4" s="192"/>
      <c r="E4" s="192"/>
      <c r="F4" s="192"/>
      <c r="G4" s="192"/>
      <c r="H4" s="192"/>
    </row>
    <row r="5" spans="1:18" ht="16.5" customHeight="1">
      <c r="A5" s="193" t="s">
        <v>0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</row>
    <row r="6" spans="1:15" ht="30.75" customHeight="1" thickBot="1">
      <c r="A6" s="194" t="s">
        <v>127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</row>
    <row r="7" spans="1:9" ht="39" thickBot="1">
      <c r="A7" s="27" t="s">
        <v>1</v>
      </c>
      <c r="B7" s="28" t="s">
        <v>2</v>
      </c>
      <c r="C7" s="28" t="s">
        <v>3</v>
      </c>
      <c r="D7" s="28"/>
      <c r="E7" s="28" t="s">
        <v>4</v>
      </c>
      <c r="F7" s="69"/>
      <c r="G7" s="40"/>
      <c r="H7" s="60"/>
      <c r="I7" s="60"/>
    </row>
    <row r="8" spans="1:9" ht="19.5" thickBot="1">
      <c r="A8" s="4"/>
      <c r="B8" s="167"/>
      <c r="C8" s="167"/>
      <c r="D8" s="167"/>
      <c r="E8" s="117">
        <f>B8+C8</f>
        <v>0</v>
      </c>
      <c r="F8" s="118"/>
      <c r="G8" s="69"/>
      <c r="H8" s="69"/>
      <c r="I8" s="60"/>
    </row>
    <row r="9" spans="1:9" ht="19.5" thickBot="1">
      <c r="A9" s="4">
        <v>2014</v>
      </c>
      <c r="B9" s="5">
        <v>2362901</v>
      </c>
      <c r="C9" s="5">
        <v>190098</v>
      </c>
      <c r="D9" s="5"/>
      <c r="E9" s="117">
        <f>B9+C9</f>
        <v>2552999</v>
      </c>
      <c r="F9" s="69"/>
      <c r="G9" s="69"/>
      <c r="H9" s="69"/>
      <c r="I9" s="60"/>
    </row>
    <row r="10" spans="1:9" ht="19.5" thickBot="1">
      <c r="A10" s="4"/>
      <c r="B10" s="5"/>
      <c r="C10" s="5"/>
      <c r="D10" s="5"/>
      <c r="E10" s="117">
        <f>B10+C10</f>
        <v>0</v>
      </c>
      <c r="F10" s="61"/>
      <c r="G10" s="60"/>
      <c r="H10" s="61"/>
      <c r="I10" s="60"/>
    </row>
    <row r="11" spans="1:9" ht="19.5" thickBot="1">
      <c r="A11" s="4"/>
      <c r="B11" s="5"/>
      <c r="C11" s="5"/>
      <c r="D11" s="5"/>
      <c r="E11" s="117">
        <f>B11+C11</f>
        <v>0</v>
      </c>
      <c r="F11" s="60"/>
      <c r="G11" s="60"/>
      <c r="H11" s="69"/>
      <c r="I11" s="60"/>
    </row>
    <row r="12" spans="1:9" ht="19.5" thickBot="1">
      <c r="A12" s="4"/>
      <c r="B12" s="5"/>
      <c r="C12" s="5"/>
      <c r="D12" s="5"/>
      <c r="E12" s="117"/>
      <c r="F12" s="60"/>
      <c r="G12" s="60"/>
      <c r="H12" s="60"/>
      <c r="I12" s="60"/>
    </row>
    <row r="13" spans="1:9" ht="18.75">
      <c r="A13" s="3"/>
      <c r="F13" s="42"/>
      <c r="G13" s="60"/>
      <c r="H13" s="60"/>
      <c r="I13" s="60"/>
    </row>
    <row r="14" spans="1:9" ht="18.75">
      <c r="A14" s="3"/>
      <c r="F14" s="60"/>
      <c r="G14" s="60"/>
      <c r="H14" s="60"/>
      <c r="I14" s="60"/>
    </row>
    <row r="15" spans="1:18" ht="15" thickBot="1">
      <c r="A15" s="195" t="s">
        <v>5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</row>
    <row r="16" spans="1:22" ht="15.75" thickBot="1">
      <c r="A16" s="7"/>
      <c r="B16" s="197">
        <v>2014</v>
      </c>
      <c r="C16" s="198"/>
      <c r="D16" s="198"/>
      <c r="E16" s="198"/>
      <c r="F16" s="199"/>
      <c r="G16" s="197"/>
      <c r="H16" s="198"/>
      <c r="I16" s="198"/>
      <c r="J16" s="199"/>
      <c r="K16" s="197"/>
      <c r="L16" s="198"/>
      <c r="M16" s="198"/>
      <c r="N16" s="199"/>
      <c r="O16" s="197"/>
      <c r="P16" s="198"/>
      <c r="Q16" s="198"/>
      <c r="R16" s="199"/>
      <c r="S16" s="197" t="s">
        <v>80</v>
      </c>
      <c r="T16" s="198"/>
      <c r="U16" s="198"/>
      <c r="V16" s="199"/>
    </row>
    <row r="17" spans="1:22" ht="49.5" customHeight="1" thickBot="1">
      <c r="A17" s="8" t="s">
        <v>7</v>
      </c>
      <c r="B17" s="9" t="s">
        <v>8</v>
      </c>
      <c r="C17" s="9" t="s">
        <v>9</v>
      </c>
      <c r="D17" s="9"/>
      <c r="E17" s="9" t="s">
        <v>10</v>
      </c>
      <c r="F17" s="9" t="s">
        <v>11</v>
      </c>
      <c r="G17" s="9" t="s">
        <v>8</v>
      </c>
      <c r="H17" s="9" t="s">
        <v>9</v>
      </c>
      <c r="I17" s="9" t="s">
        <v>12</v>
      </c>
      <c r="J17" s="9" t="s">
        <v>11</v>
      </c>
      <c r="K17" s="9" t="s">
        <v>8</v>
      </c>
      <c r="L17" s="9" t="s">
        <v>9</v>
      </c>
      <c r="M17" s="9" t="s">
        <v>10</v>
      </c>
      <c r="N17" s="9" t="s">
        <v>11</v>
      </c>
      <c r="O17" s="9" t="s">
        <v>8</v>
      </c>
      <c r="P17" s="9" t="s">
        <v>9</v>
      </c>
      <c r="Q17" s="9" t="s">
        <v>10</v>
      </c>
      <c r="R17" s="9" t="s">
        <v>11</v>
      </c>
      <c r="S17" s="9" t="s">
        <v>8</v>
      </c>
      <c r="T17" s="9" t="s">
        <v>9</v>
      </c>
      <c r="U17" s="9" t="s">
        <v>10</v>
      </c>
      <c r="V17" s="9" t="s">
        <v>11</v>
      </c>
    </row>
    <row r="18" spans="1:22" ht="15.75" thickBot="1">
      <c r="A18" s="10" t="s">
        <v>97</v>
      </c>
      <c r="B18" s="111">
        <v>1.5</v>
      </c>
      <c r="C18" s="111">
        <v>282405</v>
      </c>
      <c r="D18" s="111"/>
      <c r="E18" s="111"/>
      <c r="F18" s="119">
        <f>C18+E18</f>
        <v>282405</v>
      </c>
      <c r="G18" s="120"/>
      <c r="H18" s="121"/>
      <c r="I18" s="120"/>
      <c r="J18" s="122">
        <f>H18+I18</f>
        <v>0</v>
      </c>
      <c r="K18" s="11"/>
      <c r="L18" s="13"/>
      <c r="M18" s="11"/>
      <c r="N18" s="52">
        <f>L18+M18</f>
        <v>0</v>
      </c>
      <c r="O18" s="11">
        <f aca="true" t="shared" si="0" ref="O18:Q21">K18</f>
        <v>0</v>
      </c>
      <c r="P18" s="13"/>
      <c r="Q18" s="11"/>
      <c r="R18" s="52">
        <f>P18+Q18</f>
        <v>0</v>
      </c>
      <c r="S18" s="11"/>
      <c r="T18" s="13"/>
      <c r="U18" s="11"/>
      <c r="V18" s="52">
        <f>T18</f>
        <v>0</v>
      </c>
    </row>
    <row r="19" spans="1:22" ht="15.75" thickBot="1">
      <c r="A19" s="10" t="s">
        <v>149</v>
      </c>
      <c r="B19" s="111">
        <v>1</v>
      </c>
      <c r="C19" s="111">
        <v>82341</v>
      </c>
      <c r="D19" s="111"/>
      <c r="E19" s="111"/>
      <c r="F19" s="119">
        <f>C19+E19</f>
        <v>82341</v>
      </c>
      <c r="G19" s="120"/>
      <c r="H19" s="121"/>
      <c r="I19" s="120"/>
      <c r="J19" s="122">
        <f>H19+I19</f>
        <v>0</v>
      </c>
      <c r="K19" s="11"/>
      <c r="L19" s="13">
        <f>H19</f>
        <v>0</v>
      </c>
      <c r="M19" s="11">
        <f>I19</f>
        <v>0</v>
      </c>
      <c r="N19" s="52">
        <f>J19</f>
        <v>0</v>
      </c>
      <c r="O19" s="11">
        <f t="shared" si="0"/>
        <v>0</v>
      </c>
      <c r="P19" s="13">
        <f t="shared" si="0"/>
        <v>0</v>
      </c>
      <c r="Q19" s="11">
        <f t="shared" si="0"/>
        <v>0</v>
      </c>
      <c r="R19" s="52">
        <f>N19</f>
        <v>0</v>
      </c>
      <c r="S19" s="11"/>
      <c r="T19" s="13"/>
      <c r="U19" s="11"/>
      <c r="V19" s="52"/>
    </row>
    <row r="20" spans="1:22" ht="15.75" thickBot="1">
      <c r="A20" s="10" t="s">
        <v>128</v>
      </c>
      <c r="B20" s="111">
        <v>0.33</v>
      </c>
      <c r="C20" s="111">
        <v>65670</v>
      </c>
      <c r="D20" s="111"/>
      <c r="E20" s="111"/>
      <c r="F20" s="119">
        <f>C20+E20</f>
        <v>65670</v>
      </c>
      <c r="G20" s="120"/>
      <c r="H20" s="121"/>
      <c r="I20" s="120"/>
      <c r="J20" s="122">
        <f>H20+I20</f>
        <v>0</v>
      </c>
      <c r="K20" s="11"/>
      <c r="L20" s="13"/>
      <c r="M20" s="11">
        <f>I20</f>
        <v>0</v>
      </c>
      <c r="N20" s="52"/>
      <c r="O20" s="11"/>
      <c r="P20" s="13"/>
      <c r="Q20" s="11">
        <f t="shared" si="0"/>
        <v>0</v>
      </c>
      <c r="R20" s="52"/>
      <c r="S20" s="11"/>
      <c r="T20" s="13"/>
      <c r="U20" s="11"/>
      <c r="V20" s="52"/>
    </row>
    <row r="21" spans="1:22" ht="15.75" thickBot="1">
      <c r="A21" s="14" t="s">
        <v>14</v>
      </c>
      <c r="B21" s="123">
        <f>B18+B19+B20</f>
        <v>2.83</v>
      </c>
      <c r="C21" s="123">
        <f>C18+C19+C20</f>
        <v>430416</v>
      </c>
      <c r="D21" s="123"/>
      <c r="E21" s="120">
        <f>E18+E19+E20</f>
        <v>0</v>
      </c>
      <c r="F21" s="123">
        <f>F18+F19+F20</f>
        <v>430416</v>
      </c>
      <c r="G21" s="123">
        <f>SUM(G18:G18)</f>
        <v>0</v>
      </c>
      <c r="H21" s="122">
        <f>H18+H19+H20</f>
        <v>0</v>
      </c>
      <c r="I21" s="123">
        <f>I18+I19+I20</f>
        <v>0</v>
      </c>
      <c r="J21" s="122">
        <f>J18+J19+J20</f>
        <v>0</v>
      </c>
      <c r="K21" s="12">
        <f>G21</f>
        <v>0</v>
      </c>
      <c r="L21" s="52">
        <f>SUM(L18:L20)</f>
        <v>0</v>
      </c>
      <c r="M21" s="12">
        <f>SUM(M18:M20)</f>
        <v>0</v>
      </c>
      <c r="N21" s="73">
        <f>SUM(N18:N20)</f>
        <v>0</v>
      </c>
      <c r="O21" s="12">
        <f t="shared" si="0"/>
        <v>0</v>
      </c>
      <c r="P21" s="52">
        <f>SUM(P18:P20)</f>
        <v>0</v>
      </c>
      <c r="Q21" s="12">
        <f>SUM(Q18:Q20)</f>
        <v>0</v>
      </c>
      <c r="R21" s="73">
        <f>SUM(R18:R20)</f>
        <v>0</v>
      </c>
      <c r="S21" s="12"/>
      <c r="T21" s="52"/>
      <c r="U21" s="12"/>
      <c r="V21" s="73">
        <f>SUM(V18:V18)</f>
        <v>0</v>
      </c>
    </row>
    <row r="22" ht="18.75">
      <c r="A22" s="3"/>
    </row>
    <row r="23" ht="18.75">
      <c r="A23" s="3"/>
    </row>
    <row r="24" ht="18.75">
      <c r="A24" s="3"/>
    </row>
    <row r="25" spans="1:12" ht="15" thickBot="1">
      <c r="A25" s="195" t="s">
        <v>15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</row>
    <row r="26" spans="1:22" ht="30" customHeight="1" thickBot="1">
      <c r="A26" s="7"/>
      <c r="B26" s="197">
        <v>2014</v>
      </c>
      <c r="C26" s="198"/>
      <c r="D26" s="198"/>
      <c r="E26" s="198"/>
      <c r="F26" s="199"/>
      <c r="G26" s="197"/>
      <c r="H26" s="198"/>
      <c r="I26" s="198"/>
      <c r="J26" s="199"/>
      <c r="K26" s="197"/>
      <c r="L26" s="198"/>
      <c r="M26" s="198"/>
      <c r="N26" s="199"/>
      <c r="O26" s="197"/>
      <c r="P26" s="198"/>
      <c r="Q26" s="198"/>
      <c r="R26" s="199"/>
      <c r="S26" s="197" t="s">
        <v>80</v>
      </c>
      <c r="T26" s="198"/>
      <c r="U26" s="198"/>
      <c r="V26" s="199"/>
    </row>
    <row r="27" spans="1:22" ht="63.75" customHeight="1" thickBot="1">
      <c r="A27" s="8" t="s">
        <v>7</v>
      </c>
      <c r="B27" s="9" t="s">
        <v>8</v>
      </c>
      <c r="C27" s="9" t="s">
        <v>9</v>
      </c>
      <c r="D27" s="9"/>
      <c r="E27" s="9" t="s">
        <v>16</v>
      </c>
      <c r="F27" s="9" t="s">
        <v>11</v>
      </c>
      <c r="G27" s="9" t="s">
        <v>8</v>
      </c>
      <c r="H27" s="9" t="s">
        <v>9</v>
      </c>
      <c r="I27" s="9" t="s">
        <v>16</v>
      </c>
      <c r="J27" s="9" t="s">
        <v>11</v>
      </c>
      <c r="K27" s="9" t="s">
        <v>8</v>
      </c>
      <c r="L27" s="9" t="s">
        <v>9</v>
      </c>
      <c r="M27" s="9" t="s">
        <v>16</v>
      </c>
      <c r="N27" s="9" t="s">
        <v>11</v>
      </c>
      <c r="O27" s="9" t="s">
        <v>8</v>
      </c>
      <c r="P27" s="9" t="s">
        <v>9</v>
      </c>
      <c r="Q27" s="9" t="s">
        <v>16</v>
      </c>
      <c r="R27" s="9" t="s">
        <v>11</v>
      </c>
      <c r="S27" s="9" t="s">
        <v>8</v>
      </c>
      <c r="T27" s="9" t="s">
        <v>9</v>
      </c>
      <c r="U27" s="9" t="s">
        <v>16</v>
      </c>
      <c r="V27" s="9" t="s">
        <v>11</v>
      </c>
    </row>
    <row r="28" spans="1:22" ht="15.75" thickBot="1">
      <c r="A28" s="116" t="s">
        <v>98</v>
      </c>
      <c r="B28" s="111">
        <v>4.25</v>
      </c>
      <c r="C28" s="111">
        <v>407518</v>
      </c>
      <c r="D28" s="111"/>
      <c r="E28" s="111"/>
      <c r="F28" s="119">
        <f>C28+E28:E29</f>
        <v>407518</v>
      </c>
      <c r="G28" s="120"/>
      <c r="H28" s="120"/>
      <c r="I28" s="120"/>
      <c r="J28" s="123">
        <f>H28+I28</f>
        <v>0</v>
      </c>
      <c r="K28" s="11">
        <f>G28</f>
        <v>0</v>
      </c>
      <c r="L28" s="11"/>
      <c r="M28" s="11">
        <f>I28</f>
        <v>0</v>
      </c>
      <c r="N28" s="12">
        <f>L28+M28</f>
        <v>0</v>
      </c>
      <c r="O28" s="11"/>
      <c r="P28" s="11"/>
      <c r="Q28" s="11"/>
      <c r="R28" s="12">
        <f>P28+Q28</f>
        <v>0</v>
      </c>
      <c r="S28" s="11"/>
      <c r="T28" s="11"/>
      <c r="U28" s="11"/>
      <c r="V28" s="12"/>
    </row>
    <row r="29" spans="1:22" ht="15.75" thickBot="1">
      <c r="A29" s="116" t="s">
        <v>102</v>
      </c>
      <c r="B29" s="111">
        <v>4</v>
      </c>
      <c r="C29" s="111">
        <v>441186</v>
      </c>
      <c r="D29" s="111"/>
      <c r="E29" s="111"/>
      <c r="F29" s="119">
        <f>C29+E29</f>
        <v>441186</v>
      </c>
      <c r="G29" s="120"/>
      <c r="H29" s="120"/>
      <c r="I29" s="120"/>
      <c r="J29" s="123">
        <f>H29+I29</f>
        <v>0</v>
      </c>
      <c r="K29" s="11">
        <f>G29</f>
        <v>0</v>
      </c>
      <c r="L29" s="11"/>
      <c r="M29" s="11"/>
      <c r="N29" s="12">
        <f>L29+M29</f>
        <v>0</v>
      </c>
      <c r="O29" s="11">
        <f>K29</f>
        <v>0</v>
      </c>
      <c r="P29" s="11"/>
      <c r="Q29" s="11"/>
      <c r="R29" s="12">
        <f>P29+Q29</f>
        <v>0</v>
      </c>
      <c r="S29" s="11"/>
      <c r="T29" s="11"/>
      <c r="U29" s="11"/>
      <c r="V29" s="12"/>
    </row>
    <row r="30" spans="1:22" ht="15" thickBot="1">
      <c r="A30" s="166" t="s">
        <v>17</v>
      </c>
      <c r="B30" s="123">
        <f>SUM(B28:B29)</f>
        <v>8.25</v>
      </c>
      <c r="C30" s="123">
        <f>SUM(C28:C29)</f>
        <v>848704</v>
      </c>
      <c r="D30" s="123"/>
      <c r="E30" s="123">
        <f>SUM(E28:E29)</f>
        <v>0</v>
      </c>
      <c r="F30" s="123">
        <f>SUM(F28:F29)</f>
        <v>848704</v>
      </c>
      <c r="G30" s="123">
        <f>G28+G29</f>
        <v>0</v>
      </c>
      <c r="H30" s="123">
        <f>SUM(H28:H29)</f>
        <v>0</v>
      </c>
      <c r="I30" s="123">
        <f>SUM(I28:I29)</f>
        <v>0</v>
      </c>
      <c r="J30" s="123">
        <f>SUM(J28:J29)</f>
        <v>0</v>
      </c>
      <c r="K30" s="12">
        <f>K28+K29</f>
        <v>0</v>
      </c>
      <c r="L30" s="12">
        <f>SUM(L28:L29)</f>
        <v>0</v>
      </c>
      <c r="M30" s="12">
        <f>SUM(M28:M29)</f>
        <v>0</v>
      </c>
      <c r="N30" s="74">
        <f>SUM(N28:N29)</f>
        <v>0</v>
      </c>
      <c r="O30" s="12">
        <f>O28+O29</f>
        <v>0</v>
      </c>
      <c r="P30" s="12">
        <f>SUM(P28:P29)</f>
        <v>0</v>
      </c>
      <c r="Q30" s="12">
        <f>SUM(Q28:Q29)</f>
        <v>0</v>
      </c>
      <c r="R30" s="74">
        <f>SUM(R28:R29)</f>
        <v>0</v>
      </c>
      <c r="S30" s="12"/>
      <c r="T30" s="12"/>
      <c r="U30" s="12"/>
      <c r="V30" s="74"/>
    </row>
    <row r="31" ht="18.75">
      <c r="A31" s="3"/>
    </row>
    <row r="32" spans="1:15" ht="15" thickBot="1">
      <c r="A32" s="195" t="s">
        <v>18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8" ht="15.75" thickBot="1">
      <c r="A33" s="7"/>
      <c r="B33" s="197">
        <v>2014</v>
      </c>
      <c r="C33" s="198"/>
      <c r="D33" s="198"/>
      <c r="E33" s="198"/>
      <c r="F33" s="199"/>
      <c r="G33" s="197"/>
      <c r="H33" s="198"/>
      <c r="I33" s="198"/>
      <c r="J33" s="199"/>
      <c r="K33" s="197"/>
      <c r="L33" s="198"/>
      <c r="M33" s="198"/>
      <c r="N33" s="199"/>
      <c r="O33" s="197"/>
      <c r="P33" s="198"/>
      <c r="Q33" s="198"/>
      <c r="R33" s="199"/>
    </row>
    <row r="34" spans="1:18" ht="37.5" customHeight="1">
      <c r="A34" s="200" t="s">
        <v>7</v>
      </c>
      <c r="B34" s="200" t="s">
        <v>8</v>
      </c>
      <c r="C34" s="200" t="s">
        <v>9</v>
      </c>
      <c r="D34" s="39"/>
      <c r="E34" s="200" t="s">
        <v>104</v>
      </c>
      <c r="F34" s="200" t="s">
        <v>11</v>
      </c>
      <c r="G34" s="200" t="s">
        <v>8</v>
      </c>
      <c r="H34" s="200" t="s">
        <v>9</v>
      </c>
      <c r="I34" s="200" t="s">
        <v>104</v>
      </c>
      <c r="J34" s="200" t="s">
        <v>11</v>
      </c>
      <c r="K34" s="200" t="s">
        <v>8</v>
      </c>
      <c r="L34" s="200" t="s">
        <v>9</v>
      </c>
      <c r="M34" s="200" t="s">
        <v>104</v>
      </c>
      <c r="N34" s="200" t="s">
        <v>11</v>
      </c>
      <c r="O34" s="200" t="s">
        <v>8</v>
      </c>
      <c r="P34" s="200" t="s">
        <v>9</v>
      </c>
      <c r="Q34" s="200" t="s">
        <v>19</v>
      </c>
      <c r="R34" s="200" t="s">
        <v>11</v>
      </c>
    </row>
    <row r="35" spans="1:18" ht="13.5" thickBot="1">
      <c r="A35" s="201"/>
      <c r="B35" s="183"/>
      <c r="C35" s="201"/>
      <c r="D35" s="8"/>
      <c r="E35" s="201"/>
      <c r="F35" s="201"/>
      <c r="G35" s="183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</row>
    <row r="36" spans="1:18" ht="15.75" thickBot="1">
      <c r="A36" s="112" t="s">
        <v>103</v>
      </c>
      <c r="B36" s="112">
        <v>1.75</v>
      </c>
      <c r="C36" s="112">
        <v>152063</v>
      </c>
      <c r="D36" s="112"/>
      <c r="E36" s="112"/>
      <c r="F36" s="162">
        <f>C36+E36</f>
        <v>152063</v>
      </c>
      <c r="G36" s="159"/>
      <c r="H36" s="159"/>
      <c r="I36" s="161"/>
      <c r="J36" s="160">
        <f>H36+I36</f>
        <v>0</v>
      </c>
      <c r="K36" s="81">
        <f>G36</f>
        <v>0</v>
      </c>
      <c r="L36" s="37"/>
      <c r="M36" s="67"/>
      <c r="N36" s="38">
        <f>L36+M36</f>
        <v>0</v>
      </c>
      <c r="O36" s="81">
        <f>K36</f>
        <v>0</v>
      </c>
      <c r="P36" s="37"/>
      <c r="Q36" s="67">
        <f>M36</f>
        <v>0</v>
      </c>
      <c r="R36" s="12">
        <f>P36+Q36</f>
        <v>0</v>
      </c>
    </row>
    <row r="37" spans="1:18" ht="15.75" thickBot="1">
      <c r="A37" s="112" t="s">
        <v>150</v>
      </c>
      <c r="B37" s="112">
        <v>5</v>
      </c>
      <c r="C37" s="112">
        <v>1062</v>
      </c>
      <c r="D37" s="112"/>
      <c r="E37" s="112"/>
      <c r="F37" s="112">
        <v>1062</v>
      </c>
      <c r="G37" s="159"/>
      <c r="H37" s="159"/>
      <c r="I37" s="161"/>
      <c r="J37" s="160"/>
      <c r="K37" s="81"/>
      <c r="L37" s="37"/>
      <c r="M37" s="87"/>
      <c r="N37" s="38"/>
      <c r="O37" s="81"/>
      <c r="P37" s="37"/>
      <c r="Q37" s="67"/>
      <c r="R37" s="12"/>
    </row>
    <row r="38" spans="1:18" ht="15.75" thickBot="1">
      <c r="A38" s="112" t="s">
        <v>151</v>
      </c>
      <c r="B38" s="112">
        <v>4</v>
      </c>
      <c r="C38" s="112">
        <v>4448</v>
      </c>
      <c r="D38" s="112"/>
      <c r="E38" s="112"/>
      <c r="F38" s="112">
        <v>4448</v>
      </c>
      <c r="G38" s="159"/>
      <c r="H38" s="159"/>
      <c r="I38" s="161"/>
      <c r="J38" s="160"/>
      <c r="K38" s="81"/>
      <c r="L38" s="37"/>
      <c r="M38" s="87"/>
      <c r="N38" s="38"/>
      <c r="O38" s="81"/>
      <c r="P38" s="37"/>
      <c r="Q38" s="67"/>
      <c r="R38" s="12"/>
    </row>
    <row r="39" spans="1:18" ht="15.75" thickBot="1">
      <c r="A39" s="112" t="s">
        <v>152</v>
      </c>
      <c r="B39" s="112">
        <v>1</v>
      </c>
      <c r="C39" s="112">
        <v>2386</v>
      </c>
      <c r="D39" s="112"/>
      <c r="E39" s="112"/>
      <c r="F39" s="112">
        <v>2386</v>
      </c>
      <c r="G39" s="159"/>
      <c r="H39" s="159"/>
      <c r="I39" s="161"/>
      <c r="J39" s="160"/>
      <c r="K39" s="81"/>
      <c r="L39" s="37"/>
      <c r="M39" s="87"/>
      <c r="N39" s="38"/>
      <c r="O39" s="81"/>
      <c r="P39" s="37"/>
      <c r="Q39" s="67"/>
      <c r="R39" s="12"/>
    </row>
    <row r="40" spans="1:18" ht="15.75" thickBot="1">
      <c r="A40" s="112" t="s">
        <v>153</v>
      </c>
      <c r="B40" s="112">
        <v>1</v>
      </c>
      <c r="C40" s="112">
        <v>6506</v>
      </c>
      <c r="D40" s="112"/>
      <c r="E40" s="112"/>
      <c r="F40" s="112">
        <v>6506</v>
      </c>
      <c r="G40" s="159"/>
      <c r="H40" s="159"/>
      <c r="I40" s="161"/>
      <c r="J40" s="160"/>
      <c r="K40" s="81"/>
      <c r="L40" s="37"/>
      <c r="M40" s="87"/>
      <c r="N40" s="38"/>
      <c r="O40" s="81"/>
      <c r="P40" s="37"/>
      <c r="Q40" s="67"/>
      <c r="R40" s="12"/>
    </row>
    <row r="41" spans="1:18" ht="15.75" thickBot="1">
      <c r="A41" s="112" t="s">
        <v>154</v>
      </c>
      <c r="B41" s="112">
        <v>3</v>
      </c>
      <c r="C41" s="112">
        <v>6407</v>
      </c>
      <c r="D41" s="112"/>
      <c r="E41" s="112"/>
      <c r="F41" s="112">
        <v>6407</v>
      </c>
      <c r="G41" s="159"/>
      <c r="H41" s="159"/>
      <c r="I41" s="161"/>
      <c r="J41" s="160"/>
      <c r="K41" s="81"/>
      <c r="L41" s="37"/>
      <c r="M41" s="87"/>
      <c r="N41" s="38"/>
      <c r="O41" s="81"/>
      <c r="P41" s="37"/>
      <c r="Q41" s="67"/>
      <c r="R41" s="12"/>
    </row>
    <row r="42" spans="1:18" ht="15.75" thickBot="1">
      <c r="A42" s="112"/>
      <c r="B42" s="112"/>
      <c r="C42" s="112"/>
      <c r="D42" s="112"/>
      <c r="E42" s="112"/>
      <c r="F42" s="162"/>
      <c r="G42" s="159"/>
      <c r="H42" s="159"/>
      <c r="I42" s="161"/>
      <c r="J42" s="160"/>
      <c r="K42" s="81"/>
      <c r="L42" s="37"/>
      <c r="M42" s="87"/>
      <c r="N42" s="38"/>
      <c r="O42" s="81"/>
      <c r="P42" s="37"/>
      <c r="Q42" s="67"/>
      <c r="R42" s="12"/>
    </row>
    <row r="43" spans="1:18" ht="15.75" thickBot="1">
      <c r="A43" s="112"/>
      <c r="B43" s="112"/>
      <c r="C43" s="112"/>
      <c r="D43" s="112"/>
      <c r="E43" s="112"/>
      <c r="F43" s="162">
        <f>C43+E43</f>
        <v>0</v>
      </c>
      <c r="G43" s="159"/>
      <c r="H43" s="159"/>
      <c r="I43" s="161"/>
      <c r="J43" s="160">
        <f>H43+I43</f>
        <v>0</v>
      </c>
      <c r="K43" s="81">
        <f aca="true" t="shared" si="1" ref="K43:R43">G43</f>
        <v>0</v>
      </c>
      <c r="L43" s="37">
        <f t="shared" si="1"/>
        <v>0</v>
      </c>
      <c r="M43" s="87">
        <f t="shared" si="1"/>
        <v>0</v>
      </c>
      <c r="N43" s="38">
        <f t="shared" si="1"/>
        <v>0</v>
      </c>
      <c r="O43" s="81">
        <f t="shared" si="1"/>
        <v>0</v>
      </c>
      <c r="P43" s="37">
        <f t="shared" si="1"/>
        <v>0</v>
      </c>
      <c r="Q43" s="67">
        <f t="shared" si="1"/>
        <v>0</v>
      </c>
      <c r="R43" s="12">
        <f t="shared" si="1"/>
        <v>0</v>
      </c>
    </row>
    <row r="44" spans="1:18" ht="15" thickBot="1">
      <c r="A44" s="14" t="s">
        <v>17</v>
      </c>
      <c r="B44" s="123"/>
      <c r="C44" s="123">
        <f>SUM(C36:C43)</f>
        <v>172872</v>
      </c>
      <c r="D44" s="123"/>
      <c r="E44" s="123">
        <f>SUM(E36:E43)</f>
        <v>0</v>
      </c>
      <c r="F44" s="146">
        <f>SUM(F36:F43)</f>
        <v>172872</v>
      </c>
      <c r="G44" s="163">
        <f>B44</f>
        <v>0</v>
      </c>
      <c r="H44" s="164">
        <f>H36</f>
        <v>0</v>
      </c>
      <c r="I44" s="164"/>
      <c r="J44" s="165">
        <f>J36</f>
        <v>0</v>
      </c>
      <c r="K44" s="86">
        <f>G44</f>
        <v>0</v>
      </c>
      <c r="L44" s="68">
        <f>SUM(L36:L43)</f>
        <v>0</v>
      </c>
      <c r="M44" s="68">
        <f>SUM(M36:M43)</f>
        <v>0</v>
      </c>
      <c r="N44" s="88">
        <f>SUM(N36:N43)</f>
        <v>0</v>
      </c>
      <c r="O44" s="66">
        <f>K44</f>
        <v>0</v>
      </c>
      <c r="P44" s="12">
        <f>SUM(P36:P43)</f>
        <v>0</v>
      </c>
      <c r="Q44" s="12">
        <f>M44</f>
        <v>0</v>
      </c>
      <c r="R44" s="74">
        <f>N44</f>
        <v>0</v>
      </c>
    </row>
    <row r="45" spans="1:17" ht="18.75">
      <c r="A45" s="3"/>
      <c r="M45" s="95"/>
      <c r="Q45" s="96">
        <f>M45</f>
        <v>0</v>
      </c>
    </row>
    <row r="46" spans="1:8" ht="18.75">
      <c r="A46" s="58" t="s">
        <v>158</v>
      </c>
      <c r="B46" s="59"/>
      <c r="C46" s="59"/>
      <c r="D46" s="59"/>
      <c r="E46" s="59"/>
      <c r="F46" s="59"/>
      <c r="G46" s="92">
        <f>I47+I48+H49</f>
        <v>5238718.88</v>
      </c>
      <c r="H46" s="41" t="s">
        <v>84</v>
      </c>
    </row>
    <row r="47" spans="1:15" ht="14.25">
      <c r="A47" s="194" t="s">
        <v>159</v>
      </c>
      <c r="B47" s="192"/>
      <c r="C47" s="192"/>
      <c r="D47" s="192"/>
      <c r="E47" s="192"/>
      <c r="F47" s="192"/>
      <c r="G47" s="184"/>
      <c r="H47" s="184"/>
      <c r="I47" s="92">
        <f>B9+C21+C30+C44</f>
        <v>3814893</v>
      </c>
      <c r="J47" s="26"/>
      <c r="K47" s="26"/>
      <c r="L47" s="26"/>
      <c r="M47" s="26"/>
      <c r="N47" s="26"/>
      <c r="O47" s="26"/>
    </row>
    <row r="48" spans="1:11" ht="18.75">
      <c r="A48" s="2" t="s">
        <v>160</v>
      </c>
      <c r="E48" s="184"/>
      <c r="F48" s="184"/>
      <c r="I48" s="77">
        <f>C9</f>
        <v>190098</v>
      </c>
      <c r="K48" s="93"/>
    </row>
    <row r="49" spans="1:15" ht="14.25">
      <c r="A49" s="194" t="s">
        <v>161</v>
      </c>
      <c r="B49" s="192"/>
      <c r="C49" s="192"/>
      <c r="D49" s="192"/>
      <c r="E49" s="192"/>
      <c r="F49" s="184"/>
      <c r="G49" s="184"/>
      <c r="H49" s="78">
        <v>1233727.88</v>
      </c>
      <c r="I49" s="26"/>
      <c r="J49" s="26"/>
      <c r="K49" s="26"/>
      <c r="L49" s="26"/>
      <c r="M49" s="26"/>
      <c r="N49" s="26"/>
      <c r="O49" s="26"/>
    </row>
    <row r="50" spans="1:15" ht="18.75">
      <c r="A50" s="185" t="s">
        <v>155</v>
      </c>
      <c r="B50" s="186"/>
      <c r="C50" s="186"/>
      <c r="D50" s="186"/>
      <c r="E50" s="186"/>
      <c r="F50" s="186"/>
      <c r="G50" s="91"/>
      <c r="H50" s="56" t="s">
        <v>86</v>
      </c>
      <c r="I50" s="26"/>
      <c r="J50" s="26"/>
      <c r="K50" s="94"/>
      <c r="L50" s="26"/>
      <c r="M50" s="26"/>
      <c r="N50" s="26"/>
      <c r="O50" s="26"/>
    </row>
    <row r="51" spans="1:14" ht="15">
      <c r="A51" s="187" t="s">
        <v>105</v>
      </c>
      <c r="B51" s="188"/>
      <c r="C51" s="188"/>
      <c r="D51" s="188"/>
      <c r="E51" s="188"/>
      <c r="F51" s="26"/>
      <c r="G51" s="82"/>
      <c r="H51" s="83"/>
      <c r="I51" s="26"/>
      <c r="J51" s="26"/>
      <c r="K51" s="26"/>
      <c r="L51" s="26"/>
      <c r="M51" s="26"/>
      <c r="N51" s="26"/>
    </row>
    <row r="52" spans="1:15" ht="14.25">
      <c r="A52" s="194" t="s">
        <v>106</v>
      </c>
      <c r="B52" s="192"/>
      <c r="C52" s="192"/>
      <c r="D52" s="192"/>
      <c r="E52" s="26"/>
      <c r="F52" s="26"/>
      <c r="G52" s="84"/>
      <c r="H52" s="85"/>
      <c r="I52" s="26"/>
      <c r="J52" s="26"/>
      <c r="K52" s="26"/>
      <c r="L52" s="26"/>
      <c r="M52" s="26"/>
      <c r="N52" s="26"/>
      <c r="O52" s="26"/>
    </row>
    <row r="53" spans="1:15" ht="14.25">
      <c r="A53" s="194" t="s">
        <v>107</v>
      </c>
      <c r="B53" s="192"/>
      <c r="C53" s="192"/>
      <c r="D53" s="192"/>
      <c r="E53" s="192"/>
      <c r="F53" s="64"/>
      <c r="G53" s="80">
        <f>(G52+H51)*0.302</f>
        <v>0</v>
      </c>
      <c r="H53" s="85"/>
      <c r="I53" s="26"/>
      <c r="J53" s="26"/>
      <c r="K53" s="26"/>
      <c r="L53" s="26"/>
      <c r="M53" s="26"/>
      <c r="N53" s="26"/>
      <c r="O53" s="26"/>
    </row>
    <row r="54" spans="1:15" ht="14.25">
      <c r="A54" s="185" t="s">
        <v>156</v>
      </c>
      <c r="B54" s="189"/>
      <c r="C54" s="189"/>
      <c r="D54" s="189"/>
      <c r="E54" s="189"/>
      <c r="F54" s="189"/>
      <c r="G54" s="91">
        <f>E10+N21+N30+N44</f>
        <v>0</v>
      </c>
      <c r="H54" s="56" t="s">
        <v>88</v>
      </c>
      <c r="I54" s="26"/>
      <c r="J54" s="26"/>
      <c r="K54" s="26"/>
      <c r="L54" s="26"/>
      <c r="M54" s="26"/>
      <c r="N54" s="26"/>
      <c r="O54" s="26"/>
    </row>
    <row r="55" spans="1:15" ht="18.75">
      <c r="A55" s="193" t="s">
        <v>129</v>
      </c>
      <c r="B55" s="190"/>
      <c r="C55" s="190"/>
      <c r="D55" s="190"/>
      <c r="E55" s="190"/>
      <c r="F55" s="190"/>
      <c r="G55" s="26"/>
      <c r="I55" s="57">
        <f>B10+L21+L30+L44</f>
        <v>0</v>
      </c>
      <c r="J55" s="56" t="s">
        <v>87</v>
      </c>
      <c r="K55" s="26"/>
      <c r="L55" s="26"/>
      <c r="M55" s="26"/>
      <c r="N55" s="26"/>
      <c r="O55" s="26"/>
    </row>
    <row r="56" spans="1:15" ht="14.25">
      <c r="A56" s="194" t="s">
        <v>130</v>
      </c>
      <c r="B56" s="192"/>
      <c r="C56" s="192"/>
      <c r="D56" s="192"/>
      <c r="E56" s="192"/>
      <c r="F56" s="26"/>
      <c r="G56" s="26"/>
      <c r="H56" s="26"/>
      <c r="I56" s="46">
        <f>C10+M30</f>
        <v>0</v>
      </c>
      <c r="J56" s="26"/>
      <c r="K56" s="94"/>
      <c r="L56" s="26"/>
      <c r="M56" s="26"/>
      <c r="N56" s="26"/>
      <c r="O56" s="26"/>
    </row>
    <row r="57" spans="1:15" ht="14.25" customHeight="1">
      <c r="A57" s="194" t="s">
        <v>131</v>
      </c>
      <c r="B57" s="192"/>
      <c r="C57" s="192"/>
      <c r="D57" s="192"/>
      <c r="E57" s="192"/>
      <c r="F57" s="192"/>
      <c r="G57" s="26"/>
      <c r="H57" s="26"/>
      <c r="I57" s="65">
        <f>(I55+I56)*0.302</f>
        <v>0</v>
      </c>
      <c r="J57" s="26"/>
      <c r="K57" s="26"/>
      <c r="L57" s="26"/>
      <c r="M57" s="26"/>
      <c r="N57" s="26"/>
      <c r="O57" s="26"/>
    </row>
    <row r="58" spans="1:15" ht="14.25">
      <c r="A58" s="175" t="s">
        <v>133</v>
      </c>
      <c r="B58" s="189"/>
      <c r="C58" s="189"/>
      <c r="D58" s="189"/>
      <c r="E58" s="189"/>
      <c r="F58" s="189"/>
      <c r="G58" s="92">
        <f>E11+R21+R30+R44</f>
        <v>0</v>
      </c>
      <c r="H58" s="26"/>
      <c r="I58" s="26"/>
      <c r="J58" s="26"/>
      <c r="K58" s="94"/>
      <c r="L58" s="26"/>
      <c r="M58" s="26"/>
      <c r="N58" s="26"/>
      <c r="O58" s="26"/>
    </row>
    <row r="59" ht="14.25" customHeight="1">
      <c r="A59" s="3"/>
    </row>
    <row r="60" spans="1:16" ht="14.25">
      <c r="A60" s="194" t="s">
        <v>157</v>
      </c>
      <c r="B60" s="192"/>
      <c r="C60" s="192"/>
      <c r="D60" s="192"/>
      <c r="E60" s="192"/>
      <c r="F60" s="192"/>
      <c r="G60" s="26"/>
      <c r="H60" s="26"/>
      <c r="I60" s="57">
        <f>B11+P21+P30+P44</f>
        <v>0</v>
      </c>
      <c r="J60" s="26"/>
      <c r="K60" s="26"/>
      <c r="L60" s="26"/>
      <c r="M60" s="26"/>
      <c r="N60" s="26"/>
      <c r="O60" s="26"/>
      <c r="P60" s="26"/>
    </row>
    <row r="61" spans="1:13" ht="14.25">
      <c r="A61" s="194" t="s">
        <v>134</v>
      </c>
      <c r="B61" s="192"/>
      <c r="C61" s="192"/>
      <c r="D61" s="192"/>
      <c r="E61" s="192"/>
      <c r="F61" s="26"/>
      <c r="G61" s="26"/>
      <c r="H61" s="26"/>
      <c r="I61" s="46">
        <f>C11+Q30</f>
        <v>0</v>
      </c>
      <c r="J61" s="26"/>
      <c r="K61" s="26"/>
      <c r="L61" s="26"/>
      <c r="M61" s="26"/>
    </row>
    <row r="62" spans="1:14" ht="14.25">
      <c r="A62" s="194" t="s">
        <v>135</v>
      </c>
      <c r="B62" s="192"/>
      <c r="C62" s="192"/>
      <c r="D62" s="192"/>
      <c r="E62" s="192"/>
      <c r="F62" s="26"/>
      <c r="G62" s="26"/>
      <c r="H62" s="26"/>
      <c r="I62" s="65">
        <f>(I60+I61)*0.302</f>
        <v>0</v>
      </c>
      <c r="J62" s="26"/>
      <c r="K62" s="26"/>
      <c r="L62" s="26"/>
      <c r="M62" s="26"/>
      <c r="N62" s="26"/>
    </row>
    <row r="63" spans="1:14" ht="18.75">
      <c r="A63" s="176"/>
      <c r="B63" s="177"/>
      <c r="C63" s="177"/>
      <c r="D63" s="177"/>
      <c r="E63" s="177"/>
      <c r="F63" s="177"/>
      <c r="G63" s="97"/>
      <c r="H63" s="26"/>
      <c r="I63" s="26"/>
      <c r="J63" s="26"/>
      <c r="K63" s="26"/>
      <c r="L63" s="26"/>
      <c r="M63" s="26"/>
      <c r="N63" s="26"/>
    </row>
    <row r="64" spans="1:14" ht="18.75" hidden="1">
      <c r="A64" s="3"/>
      <c r="J64" s="26"/>
      <c r="K64" s="26"/>
      <c r="L64" s="26"/>
      <c r="M64" s="26"/>
      <c r="N64" s="26"/>
    </row>
    <row r="65" spans="1:14" ht="18.75" hidden="1">
      <c r="A65" s="194"/>
      <c r="B65" s="192"/>
      <c r="C65" s="192"/>
      <c r="D65" s="192"/>
      <c r="E65" s="192"/>
      <c r="F65" s="192"/>
      <c r="G65" s="26"/>
      <c r="H65" s="26"/>
      <c r="I65" s="57"/>
      <c r="J65" s="26"/>
      <c r="K65" s="26"/>
      <c r="L65" s="26"/>
      <c r="M65" s="26"/>
      <c r="N65" s="26"/>
    </row>
    <row r="66" spans="1:14" ht="18.75" hidden="1">
      <c r="A66" s="194"/>
      <c r="B66" s="192"/>
      <c r="C66" s="192"/>
      <c r="D66" s="192"/>
      <c r="E66" s="192"/>
      <c r="F66" s="26"/>
      <c r="G66" s="26"/>
      <c r="H66" s="26"/>
      <c r="I66" s="46"/>
      <c r="J66" s="26"/>
      <c r="K66" s="26"/>
      <c r="L66" s="26"/>
      <c r="M66" s="26"/>
      <c r="N66" s="26"/>
    </row>
    <row r="67" spans="1:14" ht="18.75">
      <c r="A67" s="194"/>
      <c r="B67" s="192"/>
      <c r="C67" s="192"/>
      <c r="D67" s="192"/>
      <c r="E67" s="192"/>
      <c r="F67" s="26"/>
      <c r="G67" s="26"/>
      <c r="H67" s="26"/>
      <c r="I67" s="65"/>
      <c r="J67" s="26"/>
      <c r="K67" s="26"/>
      <c r="L67" s="26"/>
      <c r="M67" s="26"/>
      <c r="N67" s="26"/>
    </row>
    <row r="68" spans="1:14" ht="14.25">
      <c r="A68" s="193" t="s">
        <v>20</v>
      </c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</row>
    <row r="69" spans="1:12" ht="16.5" customHeight="1">
      <c r="A69" s="3" t="s">
        <v>162</v>
      </c>
      <c r="B69" s="79">
        <f>G46/146</f>
        <v>35881.63616438356</v>
      </c>
      <c r="D69" s="45" t="s">
        <v>83</v>
      </c>
      <c r="E69" s="178"/>
      <c r="F69" s="178"/>
      <c r="G69" s="26"/>
      <c r="H69" s="26"/>
      <c r="I69" s="26"/>
      <c r="J69" s="26"/>
      <c r="K69" s="26"/>
      <c r="L69" s="26"/>
    </row>
    <row r="70" spans="1:4" ht="15.75" customHeight="1">
      <c r="A70" s="3" t="s">
        <v>109</v>
      </c>
      <c r="B70" s="79">
        <f>G50/146</f>
        <v>0</v>
      </c>
      <c r="C70" s="26"/>
      <c r="D70" s="26"/>
    </row>
    <row r="71" spans="1:4" ht="15.75" customHeight="1">
      <c r="A71" s="3" t="s">
        <v>110</v>
      </c>
      <c r="B71" s="79">
        <f>G54/145</f>
        <v>0</v>
      </c>
      <c r="C71" s="26"/>
      <c r="D71" s="26" t="s">
        <v>83</v>
      </c>
    </row>
    <row r="72" spans="1:4" ht="18.75">
      <c r="A72" s="3" t="s">
        <v>132</v>
      </c>
      <c r="B72" s="79">
        <f>G58/145</f>
        <v>0</v>
      </c>
      <c r="C72" s="26"/>
      <c r="D72" s="26" t="s">
        <v>83</v>
      </c>
    </row>
    <row r="73" spans="1:4" ht="18.75">
      <c r="A73" s="3"/>
      <c r="B73" s="48"/>
      <c r="D73" s="26" t="s">
        <v>83</v>
      </c>
    </row>
    <row r="74" spans="1:15" ht="14.25">
      <c r="A74" s="193" t="s">
        <v>21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</row>
    <row r="75" spans="1:14" ht="15" thickBot="1">
      <c r="A75" s="194" t="s">
        <v>22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</row>
    <row r="76" spans="1:7" ht="39" thickBot="1">
      <c r="A76" s="29" t="s">
        <v>23</v>
      </c>
      <c r="B76" s="30" t="s">
        <v>6</v>
      </c>
      <c r="C76" s="30" t="s">
        <v>162</v>
      </c>
      <c r="D76" s="30"/>
      <c r="E76" s="30" t="s">
        <v>136</v>
      </c>
      <c r="F76" s="30" t="s">
        <v>137</v>
      </c>
      <c r="G76" s="30"/>
    </row>
    <row r="77" spans="1:7" ht="19.5" thickBot="1">
      <c r="A77" s="124" t="s">
        <v>24</v>
      </c>
      <c r="B77" s="125"/>
      <c r="C77" s="125">
        <v>135</v>
      </c>
      <c r="D77" s="126"/>
      <c r="E77" s="126"/>
      <c r="F77" s="126"/>
      <c r="G77" s="126"/>
    </row>
    <row r="78" spans="1:7" ht="19.5" thickBot="1">
      <c r="A78" s="124" t="s">
        <v>25</v>
      </c>
      <c r="B78" s="127"/>
      <c r="C78" s="127">
        <f>C80/C79/C77</f>
        <v>8.279928025191184</v>
      </c>
      <c r="D78" s="128"/>
      <c r="E78" s="128" t="e">
        <f>E80/E79/E77</f>
        <v>#DIV/0!</v>
      </c>
      <c r="F78" s="128" t="e">
        <f>F80/F79/F77</f>
        <v>#DIV/0!</v>
      </c>
      <c r="G78" s="128"/>
    </row>
    <row r="79" spans="1:7" ht="19.5" thickBot="1">
      <c r="A79" s="124" t="s">
        <v>26</v>
      </c>
      <c r="B79" s="125"/>
      <c r="C79" s="125">
        <v>247</v>
      </c>
      <c r="D79" s="126"/>
      <c r="E79" s="126"/>
      <c r="F79" s="126"/>
      <c r="G79" s="126"/>
    </row>
    <row r="80" spans="1:7" ht="19.5" thickBot="1">
      <c r="A80" s="124" t="s">
        <v>27</v>
      </c>
      <c r="B80" s="129"/>
      <c r="C80" s="127">
        <v>276094.2</v>
      </c>
      <c r="D80" s="128"/>
      <c r="E80" s="128"/>
      <c r="F80" s="128"/>
      <c r="G80" s="128"/>
    </row>
    <row r="81" spans="1:15" ht="14.25">
      <c r="A81" s="193" t="s">
        <v>28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</row>
    <row r="82" spans="1:4" ht="18.75">
      <c r="A82" s="168"/>
      <c r="B82" s="89"/>
      <c r="C82" s="47"/>
      <c r="D82" s="26"/>
    </row>
    <row r="83" spans="1:4" ht="15" customHeight="1">
      <c r="A83" s="63" t="s">
        <v>81</v>
      </c>
      <c r="B83" s="89">
        <f>C80/C77</f>
        <v>2045.1422222222222</v>
      </c>
      <c r="C83" s="26"/>
      <c r="D83" s="26"/>
    </row>
    <row r="84" spans="1:4" ht="17.25" customHeight="1">
      <c r="A84" s="63" t="s">
        <v>109</v>
      </c>
      <c r="B84" s="89" t="e">
        <f>E80/E77</f>
        <v>#DIV/0!</v>
      </c>
      <c r="C84" s="26"/>
      <c r="D84" s="26"/>
    </row>
    <row r="85" spans="1:4" ht="18.75">
      <c r="A85" s="63" t="s">
        <v>111</v>
      </c>
      <c r="B85" s="89" t="e">
        <f>F80/F77</f>
        <v>#DIV/0!</v>
      </c>
      <c r="C85" s="26"/>
      <c r="D85" s="26"/>
    </row>
    <row r="86" spans="1:4" ht="17.25" customHeight="1">
      <c r="A86" s="63"/>
      <c r="B86" s="62"/>
      <c r="C86" s="26"/>
      <c r="D86" s="26"/>
    </row>
    <row r="87" spans="1:14" ht="14.25">
      <c r="A87" s="193" t="s">
        <v>138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</row>
    <row r="88" spans="1:12" ht="15" thickBot="1">
      <c r="A88" s="194" t="s">
        <v>29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</row>
    <row r="89" spans="1:9" ht="93" customHeight="1" thickBot="1">
      <c r="A89" s="179" t="s">
        <v>30</v>
      </c>
      <c r="B89" s="181" t="s">
        <v>31</v>
      </c>
      <c r="C89" s="182"/>
      <c r="D89" s="181"/>
      <c r="E89" s="202"/>
      <c r="F89" s="31" t="s">
        <v>162</v>
      </c>
      <c r="G89" s="31"/>
      <c r="H89" s="31"/>
      <c r="I89" s="31"/>
    </row>
    <row r="90" spans="1:9" ht="16.5" thickBot="1">
      <c r="A90" s="180"/>
      <c r="B90" s="33" t="s">
        <v>32</v>
      </c>
      <c r="C90" s="33" t="s">
        <v>33</v>
      </c>
      <c r="D90" s="33"/>
      <c r="E90" s="34"/>
      <c r="F90" s="34"/>
      <c r="G90" s="34"/>
      <c r="H90" s="34"/>
      <c r="I90" s="34"/>
    </row>
    <row r="91" spans="1:10" ht="16.5" thickBot="1">
      <c r="A91" s="134" t="s">
        <v>34</v>
      </c>
      <c r="B91" s="135" t="s">
        <v>13</v>
      </c>
      <c r="C91" s="135">
        <v>100</v>
      </c>
      <c r="D91" s="135" t="s">
        <v>33</v>
      </c>
      <c r="E91" s="101"/>
      <c r="F91" s="98">
        <v>12000</v>
      </c>
      <c r="G91" s="98"/>
      <c r="H91" s="98"/>
      <c r="I91" s="98"/>
      <c r="J91" s="43"/>
    </row>
    <row r="92" spans="1:9" ht="16.5" thickBot="1">
      <c r="A92" s="203" t="s">
        <v>35</v>
      </c>
      <c r="B92" s="204"/>
      <c r="C92" s="204"/>
      <c r="D92" s="204"/>
      <c r="E92" s="204"/>
      <c r="F92" s="204"/>
      <c r="G92" s="204"/>
      <c r="H92" s="205"/>
      <c r="I92" s="99"/>
    </row>
    <row r="93" spans="1:9" ht="15.75">
      <c r="A93" s="206" t="s">
        <v>82</v>
      </c>
      <c r="B93" s="208">
        <v>50</v>
      </c>
      <c r="C93" s="208">
        <v>50</v>
      </c>
      <c r="D93" s="136" t="s">
        <v>32</v>
      </c>
      <c r="E93" s="102"/>
      <c r="F93" s="100">
        <v>130045.72</v>
      </c>
      <c r="G93" s="100"/>
      <c r="H93" s="100"/>
      <c r="I93" s="100"/>
    </row>
    <row r="94" spans="1:10" ht="16.5" thickBot="1">
      <c r="A94" s="207"/>
      <c r="B94" s="209"/>
      <c r="C94" s="209"/>
      <c r="D94" s="135" t="s">
        <v>33</v>
      </c>
      <c r="E94" s="137"/>
      <c r="F94" s="98">
        <v>130045.72</v>
      </c>
      <c r="G94" s="98"/>
      <c r="H94" s="98"/>
      <c r="I94" s="98"/>
      <c r="J94" s="43"/>
    </row>
    <row r="95" spans="1:10" ht="15.75">
      <c r="A95" s="206" t="s">
        <v>36</v>
      </c>
      <c r="B95" s="208">
        <v>10</v>
      </c>
      <c r="C95" s="208">
        <v>90</v>
      </c>
      <c r="D95" s="136" t="s">
        <v>32</v>
      </c>
      <c r="E95" s="102"/>
      <c r="F95" s="100">
        <v>25745.92</v>
      </c>
      <c r="G95" s="100"/>
      <c r="H95" s="100"/>
      <c r="I95" s="100"/>
      <c r="J95" s="43"/>
    </row>
    <row r="96" spans="1:10" ht="16.5" thickBot="1">
      <c r="A96" s="207"/>
      <c r="B96" s="209"/>
      <c r="C96" s="209"/>
      <c r="D96" s="135" t="s">
        <v>33</v>
      </c>
      <c r="E96" s="137"/>
      <c r="F96" s="98">
        <v>231713.28</v>
      </c>
      <c r="G96" s="98"/>
      <c r="H96" s="98"/>
      <c r="I96" s="98"/>
      <c r="J96" s="43"/>
    </row>
    <row r="97" spans="1:9" ht="16.5" thickBot="1">
      <c r="A97" s="134" t="s">
        <v>37</v>
      </c>
      <c r="B97" s="135" t="s">
        <v>13</v>
      </c>
      <c r="C97" s="135">
        <v>100</v>
      </c>
      <c r="D97" s="135" t="s">
        <v>33</v>
      </c>
      <c r="E97" s="138"/>
      <c r="F97" s="101">
        <v>32942.16</v>
      </c>
      <c r="G97" s="98"/>
      <c r="H97" s="98"/>
      <c r="I97" s="101"/>
    </row>
    <row r="98" spans="1:9" ht="15.75">
      <c r="A98" s="210" t="s">
        <v>38</v>
      </c>
      <c r="B98" s="212"/>
      <c r="C98" s="212"/>
      <c r="D98" s="130" t="s">
        <v>32</v>
      </c>
      <c r="E98" s="131">
        <f>E93+E95</f>
        <v>0</v>
      </c>
      <c r="F98" s="131">
        <f>F93+F95</f>
        <v>155791.64</v>
      </c>
      <c r="G98" s="131">
        <f>G93+G95</f>
        <v>0</v>
      </c>
      <c r="H98" s="131">
        <f>H93+H95</f>
        <v>0</v>
      </c>
      <c r="I98" s="102"/>
    </row>
    <row r="99" spans="1:9" ht="21.75" customHeight="1" thickBot="1">
      <c r="A99" s="211"/>
      <c r="B99" s="213"/>
      <c r="C99" s="213"/>
      <c r="D99" s="132" t="s">
        <v>33</v>
      </c>
      <c r="E99" s="133">
        <f>E91+E94+E96</f>
        <v>0</v>
      </c>
      <c r="F99" s="133">
        <f>F94+F96+F97</f>
        <v>394701.16000000003</v>
      </c>
      <c r="G99" s="133">
        <f>G94+G96+G97</f>
        <v>0</v>
      </c>
      <c r="H99" s="133">
        <f>H94+H96+H97</f>
        <v>0</v>
      </c>
      <c r="I99" s="103"/>
    </row>
    <row r="100" spans="1:9" ht="16.5" thickBot="1">
      <c r="A100" s="32" t="s">
        <v>39</v>
      </c>
      <c r="B100" s="33" t="s">
        <v>13</v>
      </c>
      <c r="C100" s="33">
        <v>100</v>
      </c>
      <c r="D100" s="44" t="s">
        <v>33</v>
      </c>
      <c r="E100" s="137"/>
      <c r="F100" s="98">
        <v>89469.53</v>
      </c>
      <c r="G100" s="98"/>
      <c r="H100" s="98"/>
      <c r="I100" s="98"/>
    </row>
    <row r="101" spans="1:9" ht="16.5" thickBot="1">
      <c r="A101" s="32" t="s">
        <v>40</v>
      </c>
      <c r="B101" s="33" t="s">
        <v>13</v>
      </c>
      <c r="C101" s="33">
        <v>100</v>
      </c>
      <c r="D101" s="33" t="s">
        <v>33</v>
      </c>
      <c r="E101" s="138"/>
      <c r="F101" s="98">
        <v>15944.88</v>
      </c>
      <c r="G101" s="98"/>
      <c r="H101" s="98">
        <f>G101*1.05</f>
        <v>0</v>
      </c>
      <c r="I101" s="101"/>
    </row>
    <row r="102" spans="1:9" ht="21" customHeight="1" thickBot="1">
      <c r="A102" s="32" t="s">
        <v>41</v>
      </c>
      <c r="B102" s="33" t="s">
        <v>13</v>
      </c>
      <c r="C102" s="33">
        <v>100</v>
      </c>
      <c r="D102" s="33" t="s">
        <v>33</v>
      </c>
      <c r="E102" s="138"/>
      <c r="F102" s="98"/>
      <c r="G102" s="98"/>
      <c r="H102" s="98">
        <f>G102*1.05</f>
        <v>0</v>
      </c>
      <c r="I102" s="101"/>
    </row>
    <row r="103" spans="1:9" ht="16.5" thickBot="1">
      <c r="A103" s="32" t="s">
        <v>42</v>
      </c>
      <c r="B103" s="33" t="s">
        <v>13</v>
      </c>
      <c r="C103" s="33">
        <v>100</v>
      </c>
      <c r="D103" s="33" t="s">
        <v>33</v>
      </c>
      <c r="E103" s="137"/>
      <c r="F103" s="98"/>
      <c r="G103" s="98"/>
      <c r="H103" s="98"/>
      <c r="I103" s="98"/>
    </row>
    <row r="104" spans="1:9" ht="16.5" thickBot="1">
      <c r="A104" s="32" t="s">
        <v>43</v>
      </c>
      <c r="B104" s="33" t="s">
        <v>13</v>
      </c>
      <c r="C104" s="33">
        <v>100</v>
      </c>
      <c r="D104" s="33" t="s">
        <v>33</v>
      </c>
      <c r="E104" s="137"/>
      <c r="F104" s="98">
        <v>10400</v>
      </c>
      <c r="G104" s="98"/>
      <c r="H104" s="98"/>
      <c r="I104" s="98"/>
    </row>
    <row r="105" spans="1:9" ht="15.75">
      <c r="A105" s="210" t="s">
        <v>44</v>
      </c>
      <c r="B105" s="214" t="s">
        <v>13</v>
      </c>
      <c r="C105" s="214" t="s">
        <v>13</v>
      </c>
      <c r="D105" s="130" t="s">
        <v>32</v>
      </c>
      <c r="E105" s="131">
        <f>E98</f>
        <v>0</v>
      </c>
      <c r="F105" s="131">
        <f>F98</f>
        <v>155791.64</v>
      </c>
      <c r="G105" s="131">
        <f>G98</f>
        <v>0</v>
      </c>
      <c r="H105" s="131">
        <f>H98</f>
        <v>0</v>
      </c>
      <c r="I105" s="102"/>
    </row>
    <row r="106" spans="1:9" ht="16.5" thickBot="1">
      <c r="A106" s="211"/>
      <c r="B106" s="215"/>
      <c r="C106" s="215"/>
      <c r="D106" s="132" t="s">
        <v>33</v>
      </c>
      <c r="E106" s="133">
        <f>E99+E100+E101+E102+E103+E104-353614.24+58756.79+294857.45</f>
        <v>0</v>
      </c>
      <c r="F106" s="133">
        <f>F99+F100+F103+F104+F101+F102+F91</f>
        <v>522515.57000000007</v>
      </c>
      <c r="G106" s="133">
        <f>G99+G100+G101+G102+G103+G104+G91</f>
        <v>0</v>
      </c>
      <c r="H106" s="133">
        <f>H99+H100+H101+H102+H103+H104+H91</f>
        <v>0</v>
      </c>
      <c r="I106" s="103"/>
    </row>
    <row r="107" spans="1:6" ht="18.75">
      <c r="A107" s="3"/>
      <c r="F107" s="43"/>
    </row>
    <row r="108" spans="1:7" ht="15" thickBot="1">
      <c r="A108" s="216" t="s">
        <v>45</v>
      </c>
      <c r="B108" s="217"/>
      <c r="C108" s="217"/>
      <c r="D108" s="217"/>
      <c r="E108" s="217"/>
      <c r="F108" s="217"/>
      <c r="G108" s="217"/>
    </row>
    <row r="109" spans="1:22" ht="30" customHeight="1" thickBot="1">
      <c r="A109" s="7"/>
      <c r="B109" s="197">
        <v>2014</v>
      </c>
      <c r="C109" s="198"/>
      <c r="D109" s="198"/>
      <c r="E109" s="198"/>
      <c r="F109" s="199"/>
      <c r="G109" s="197"/>
      <c r="H109" s="198"/>
      <c r="I109" s="198"/>
      <c r="J109" s="199"/>
      <c r="K109" s="197"/>
      <c r="L109" s="198"/>
      <c r="M109" s="198"/>
      <c r="N109" s="199"/>
      <c r="O109" s="197"/>
      <c r="P109" s="198"/>
      <c r="Q109" s="198"/>
      <c r="R109" s="199"/>
      <c r="S109" s="197" t="s">
        <v>80</v>
      </c>
      <c r="T109" s="198"/>
      <c r="U109" s="198"/>
      <c r="V109" s="199"/>
    </row>
    <row r="110" spans="1:22" ht="37.5" customHeight="1">
      <c r="A110" s="200" t="s">
        <v>7</v>
      </c>
      <c r="B110" s="200" t="s">
        <v>8</v>
      </c>
      <c r="C110" s="200" t="s">
        <v>9</v>
      </c>
      <c r="D110" s="15"/>
      <c r="E110" s="15" t="s">
        <v>10</v>
      </c>
      <c r="F110" s="200" t="s">
        <v>11</v>
      </c>
      <c r="G110" s="200" t="s">
        <v>8</v>
      </c>
      <c r="H110" s="200" t="s">
        <v>9</v>
      </c>
      <c r="I110" s="15" t="s">
        <v>10</v>
      </c>
      <c r="J110" s="200" t="s">
        <v>11</v>
      </c>
      <c r="K110" s="200" t="s">
        <v>8</v>
      </c>
      <c r="L110" s="200" t="s">
        <v>9</v>
      </c>
      <c r="M110" s="15" t="s">
        <v>10</v>
      </c>
      <c r="N110" s="200" t="s">
        <v>11</v>
      </c>
      <c r="O110" s="200" t="s">
        <v>8</v>
      </c>
      <c r="P110" s="200" t="s">
        <v>9</v>
      </c>
      <c r="Q110" s="15" t="s">
        <v>10</v>
      </c>
      <c r="R110" s="200" t="s">
        <v>11</v>
      </c>
      <c r="S110" s="200" t="s">
        <v>8</v>
      </c>
      <c r="T110" s="200" t="s">
        <v>9</v>
      </c>
      <c r="U110" s="15" t="s">
        <v>10</v>
      </c>
      <c r="V110" s="200" t="s">
        <v>11</v>
      </c>
    </row>
    <row r="111" spans="1:22" ht="13.5" thickBot="1">
      <c r="A111" s="201"/>
      <c r="B111" s="201"/>
      <c r="C111" s="183"/>
      <c r="D111" s="9"/>
      <c r="E111" s="9" t="s">
        <v>46</v>
      </c>
      <c r="F111" s="201"/>
      <c r="G111" s="183"/>
      <c r="H111" s="183"/>
      <c r="I111" s="15" t="s">
        <v>46</v>
      </c>
      <c r="J111" s="183"/>
      <c r="K111" s="201"/>
      <c r="L111" s="201"/>
      <c r="M111" s="9" t="s">
        <v>46</v>
      </c>
      <c r="N111" s="201"/>
      <c r="O111" s="201"/>
      <c r="P111" s="201"/>
      <c r="Q111" s="9" t="s">
        <v>46</v>
      </c>
      <c r="R111" s="201"/>
      <c r="S111" s="201"/>
      <c r="T111" s="201"/>
      <c r="U111" s="9" t="s">
        <v>46</v>
      </c>
      <c r="V111" s="201"/>
    </row>
    <row r="112" spans="1:22" ht="15.75" thickBot="1">
      <c r="A112" s="10" t="s">
        <v>99</v>
      </c>
      <c r="B112" s="11">
        <v>1</v>
      </c>
      <c r="C112" s="111">
        <v>356212</v>
      </c>
      <c r="D112" s="111"/>
      <c r="E112" s="111">
        <v>90373</v>
      </c>
      <c r="F112" s="139">
        <f>E112+C112</f>
        <v>446585</v>
      </c>
      <c r="G112" s="140"/>
      <c r="H112" s="141"/>
      <c r="I112" s="141"/>
      <c r="J112" s="142">
        <f>H112+I112</f>
        <v>0</v>
      </c>
      <c r="K112" s="11"/>
      <c r="L112" s="53"/>
      <c r="M112" s="53"/>
      <c r="N112" s="54">
        <f>L112+M112</f>
        <v>0</v>
      </c>
      <c r="O112" s="11">
        <v>1</v>
      </c>
      <c r="P112" s="53">
        <f>L112</f>
        <v>0</v>
      </c>
      <c r="Q112" s="53">
        <f>M112</f>
        <v>0</v>
      </c>
      <c r="R112" s="54">
        <f>P112+Q112</f>
        <v>0</v>
      </c>
      <c r="S112" s="11"/>
      <c r="T112" s="53"/>
      <c r="U112" s="53"/>
      <c r="V112" s="54"/>
    </row>
    <row r="113" spans="1:22" ht="15.75" thickBot="1">
      <c r="A113" s="10" t="s">
        <v>47</v>
      </c>
      <c r="B113" s="11">
        <v>1</v>
      </c>
      <c r="C113" s="111">
        <v>226744</v>
      </c>
      <c r="D113" s="111"/>
      <c r="E113" s="111">
        <v>5500</v>
      </c>
      <c r="F113" s="139">
        <f>E113+C113</f>
        <v>232244</v>
      </c>
      <c r="G113" s="140"/>
      <c r="H113" s="141"/>
      <c r="I113" s="141"/>
      <c r="J113" s="142">
        <f>H113+I113</f>
        <v>0</v>
      </c>
      <c r="K113" s="70"/>
      <c r="L113" s="53"/>
      <c r="M113" s="53">
        <f>I113</f>
        <v>0</v>
      </c>
      <c r="N113" s="54">
        <f>L113+M113</f>
        <v>0</v>
      </c>
      <c r="O113" s="70">
        <v>1</v>
      </c>
      <c r="P113" s="53">
        <f>L113</f>
        <v>0</v>
      </c>
      <c r="Q113" s="53">
        <f>M113</f>
        <v>0</v>
      </c>
      <c r="R113" s="54">
        <f>P113+Q113</f>
        <v>0</v>
      </c>
      <c r="S113" s="70"/>
      <c r="T113" s="53"/>
      <c r="U113" s="53"/>
      <c r="V113" s="54"/>
    </row>
    <row r="114" spans="1:22" ht="15.75" thickBot="1">
      <c r="A114" s="10"/>
      <c r="B114" s="11"/>
      <c r="C114" s="111"/>
      <c r="D114" s="111"/>
      <c r="E114" s="143">
        <v>0</v>
      </c>
      <c r="F114" s="144">
        <f>C114+E114</f>
        <v>0</v>
      </c>
      <c r="G114" s="145"/>
      <c r="H114" s="112"/>
      <c r="I114" s="112"/>
      <c r="J114" s="112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</row>
    <row r="115" spans="1:22" ht="15" thickBot="1">
      <c r="A115" s="14" t="s">
        <v>48</v>
      </c>
      <c r="B115" s="12">
        <f>B114+B113+B112</f>
        <v>2</v>
      </c>
      <c r="C115" s="123">
        <f>C112+C113+C114</f>
        <v>582956</v>
      </c>
      <c r="D115" s="123"/>
      <c r="E115" s="146">
        <f>E112+E113+E114</f>
        <v>95873</v>
      </c>
      <c r="F115" s="147">
        <f>F112+F113+F114</f>
        <v>678829</v>
      </c>
      <c r="G115" s="147"/>
      <c r="H115" s="147">
        <f>SUM(H112:H113)</f>
        <v>0</v>
      </c>
      <c r="I115" s="147">
        <f>SUM(I112:I113)</f>
        <v>0</v>
      </c>
      <c r="J115" s="147">
        <f>SUM(J112:J113)</f>
        <v>0</v>
      </c>
      <c r="K115" s="68"/>
      <c r="L115" s="68">
        <f>SUM(L112:L113)</f>
        <v>0</v>
      </c>
      <c r="M115" s="68">
        <f>SUM(M112:M113)</f>
        <v>0</v>
      </c>
      <c r="N115" s="90">
        <f>SUM(N112:N113)</f>
        <v>0</v>
      </c>
      <c r="O115" s="68">
        <v>2</v>
      </c>
      <c r="P115" s="68">
        <f>SUM(P112:P113)</f>
        <v>0</v>
      </c>
      <c r="Q115" s="90">
        <f>SUM(Q112:Q113)</f>
        <v>0</v>
      </c>
      <c r="R115" s="90">
        <f>SUM(R112:R113)</f>
        <v>0</v>
      </c>
      <c r="S115" s="68"/>
      <c r="T115" s="68">
        <f>SUM(T112:T113)</f>
        <v>0</v>
      </c>
      <c r="U115" s="68">
        <f>SUM(U112:U113)</f>
        <v>0</v>
      </c>
      <c r="V115" s="68">
        <f>SUM(V112:V113)</f>
        <v>0</v>
      </c>
    </row>
    <row r="116" ht="18.75">
      <c r="A116" s="3"/>
    </row>
    <row r="117" spans="1:11" ht="18.75">
      <c r="A117" s="194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</row>
    <row r="118" spans="1:11" ht="14.25">
      <c r="A118" s="175" t="s">
        <v>163</v>
      </c>
      <c r="B118" s="189"/>
      <c r="C118" s="189"/>
      <c r="D118" s="189"/>
      <c r="E118" s="189"/>
      <c r="F118" s="189"/>
      <c r="G118" s="80">
        <f>C115+G119</f>
        <v>759008.71</v>
      </c>
      <c r="H118" s="56" t="s">
        <v>85</v>
      </c>
      <c r="I118" s="26"/>
      <c r="J118" s="26"/>
      <c r="K118" s="26"/>
    </row>
    <row r="119" spans="1:11" ht="14.25">
      <c r="A119" s="194" t="s">
        <v>164</v>
      </c>
      <c r="B119" s="192"/>
      <c r="C119" s="192"/>
      <c r="D119" s="192"/>
      <c r="E119" s="192"/>
      <c r="G119" s="65">
        <v>176052.71</v>
      </c>
      <c r="H119" s="26"/>
      <c r="I119" s="26"/>
      <c r="J119" s="26"/>
      <c r="K119" s="26"/>
    </row>
    <row r="120" spans="1:11" ht="14.25">
      <c r="A120" s="175" t="s">
        <v>139</v>
      </c>
      <c r="B120" s="189"/>
      <c r="C120" s="189"/>
      <c r="D120" s="189"/>
      <c r="E120" s="189"/>
      <c r="F120" s="189"/>
      <c r="G120" s="80">
        <f>J115+G121</f>
        <v>0</v>
      </c>
      <c r="H120" s="46" t="s">
        <v>89</v>
      </c>
      <c r="I120" s="26"/>
      <c r="J120" s="26"/>
      <c r="K120" s="26"/>
    </row>
    <row r="121" spans="1:11" ht="14.25">
      <c r="A121" s="194" t="s">
        <v>108</v>
      </c>
      <c r="B121" s="192"/>
      <c r="C121" s="192"/>
      <c r="D121" s="192"/>
      <c r="E121" s="192"/>
      <c r="F121" s="26"/>
      <c r="G121" s="65">
        <f>J115*0.302</f>
        <v>0</v>
      </c>
      <c r="H121" s="26"/>
      <c r="I121" s="26"/>
      <c r="J121" s="26"/>
      <c r="K121" s="26"/>
    </row>
    <row r="122" spans="1:11" ht="14.25">
      <c r="A122" s="175" t="s">
        <v>140</v>
      </c>
      <c r="B122" s="189"/>
      <c r="C122" s="189"/>
      <c r="D122" s="189"/>
      <c r="E122" s="189"/>
      <c r="F122" s="189"/>
      <c r="G122" s="80">
        <f>N115+G123</f>
        <v>0</v>
      </c>
      <c r="H122" s="56" t="s">
        <v>87</v>
      </c>
      <c r="I122" s="26"/>
      <c r="J122" s="26"/>
      <c r="K122" s="26"/>
    </row>
    <row r="123" spans="1:11" ht="14.25">
      <c r="A123" s="194" t="s">
        <v>141</v>
      </c>
      <c r="B123" s="192"/>
      <c r="C123" s="192"/>
      <c r="D123" s="192"/>
      <c r="E123" s="192"/>
      <c r="F123" s="26"/>
      <c r="G123" s="65">
        <f>N115*0.302</f>
        <v>0</v>
      </c>
      <c r="H123" s="26"/>
      <c r="I123" s="26"/>
      <c r="J123" s="26"/>
      <c r="K123" s="26"/>
    </row>
    <row r="124" spans="1:11" ht="14.25">
      <c r="A124" s="193" t="s">
        <v>142</v>
      </c>
      <c r="B124" s="192"/>
      <c r="C124" s="192"/>
      <c r="D124" s="192"/>
      <c r="E124" s="192"/>
      <c r="F124" s="192"/>
      <c r="G124" s="80">
        <f>G125+R115</f>
        <v>0</v>
      </c>
      <c r="H124" s="56" t="s">
        <v>87</v>
      </c>
      <c r="I124" s="26"/>
      <c r="J124" s="26"/>
      <c r="K124" s="26"/>
    </row>
    <row r="125" spans="1:11" ht="14.25">
      <c r="A125" s="194" t="s">
        <v>143</v>
      </c>
      <c r="B125" s="192"/>
      <c r="C125" s="192"/>
      <c r="D125" s="192"/>
      <c r="E125" s="192"/>
      <c r="F125" s="26"/>
      <c r="G125" s="65">
        <f>N115*0.302</f>
        <v>0</v>
      </c>
      <c r="H125" s="26"/>
      <c r="I125" s="26"/>
      <c r="J125" s="26"/>
      <c r="K125" s="26"/>
    </row>
    <row r="126" spans="1:11" ht="14.25">
      <c r="A126" s="193" t="s">
        <v>49</v>
      </c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</row>
    <row r="127" spans="1:6" ht="18.75">
      <c r="A127" s="3" t="s">
        <v>165</v>
      </c>
      <c r="B127" s="76">
        <f>G118/146</f>
        <v>5198.689794520547</v>
      </c>
      <c r="C127" s="26"/>
      <c r="D127" s="26"/>
      <c r="E127" s="218"/>
      <c r="F127" s="218"/>
    </row>
    <row r="128" spans="1:4" ht="18.75">
      <c r="A128" s="3" t="s">
        <v>144</v>
      </c>
      <c r="B128" s="72">
        <f>G120/146</f>
        <v>0</v>
      </c>
      <c r="C128" s="26"/>
      <c r="D128" s="26"/>
    </row>
    <row r="129" spans="1:4" ht="18.75">
      <c r="A129" s="3" t="s">
        <v>110</v>
      </c>
      <c r="B129" s="49">
        <f>G122/145</f>
        <v>0</v>
      </c>
      <c r="C129" s="26"/>
      <c r="D129" s="26"/>
    </row>
    <row r="130" spans="1:4" ht="18.75">
      <c r="A130" s="3" t="s">
        <v>132</v>
      </c>
      <c r="B130" s="49">
        <f>G124/145</f>
        <v>0</v>
      </c>
      <c r="C130" s="26"/>
      <c r="D130" s="26"/>
    </row>
    <row r="131" spans="1:4" ht="18.75">
      <c r="A131" s="3"/>
      <c r="B131" s="49"/>
      <c r="C131" s="26"/>
      <c r="D131" s="26"/>
    </row>
    <row r="132" spans="1:12" ht="15" thickBot="1">
      <c r="A132" s="193" t="s">
        <v>145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</row>
    <row r="133" spans="1:7" ht="19.5" thickBot="1">
      <c r="A133" s="16" t="s">
        <v>23</v>
      </c>
      <c r="B133" s="17"/>
      <c r="C133" s="17" t="s">
        <v>162</v>
      </c>
      <c r="D133" s="17"/>
      <c r="E133" s="17"/>
      <c r="F133" s="17"/>
      <c r="G133" s="17"/>
    </row>
    <row r="134" spans="1:7" ht="19.5" thickBot="1">
      <c r="A134" s="18" t="s">
        <v>50</v>
      </c>
      <c r="B134" s="117"/>
      <c r="C134" s="117"/>
      <c r="D134" s="117"/>
      <c r="E134" s="117"/>
      <c r="F134" s="117">
        <f>E134</f>
        <v>0</v>
      </c>
      <c r="G134" s="117"/>
    </row>
    <row r="135" spans="1:7" ht="19.5" thickBot="1">
      <c r="A135" s="18"/>
      <c r="B135" s="117"/>
      <c r="C135" s="117"/>
      <c r="D135" s="117"/>
      <c r="E135" s="117"/>
      <c r="F135" s="117"/>
      <c r="G135" s="117"/>
    </row>
    <row r="136" spans="1:7" ht="19.5" thickBot="1">
      <c r="A136" s="18" t="s">
        <v>51</v>
      </c>
      <c r="B136" s="128"/>
      <c r="C136" s="128">
        <v>35935</v>
      </c>
      <c r="D136" s="128"/>
      <c r="E136" s="148"/>
      <c r="F136" s="148"/>
      <c r="G136" s="148"/>
    </row>
    <row r="137" spans="1:7" ht="19.5" thickBot="1">
      <c r="A137" s="18" t="s">
        <v>4</v>
      </c>
      <c r="B137" s="149">
        <f>B134+B136</f>
        <v>0</v>
      </c>
      <c r="C137" s="174">
        <f>SUM(C134:C136)</f>
        <v>35935</v>
      </c>
      <c r="D137" s="150"/>
      <c r="E137" s="150"/>
      <c r="F137" s="150"/>
      <c r="G137" s="150">
        <f>G134+G136</f>
        <v>0</v>
      </c>
    </row>
    <row r="138" ht="18.75">
      <c r="A138" s="3"/>
    </row>
    <row r="139" spans="1:8" ht="14.25">
      <c r="A139" s="193" t="s">
        <v>52</v>
      </c>
      <c r="B139" s="192"/>
      <c r="C139" s="192"/>
      <c r="D139" s="192"/>
      <c r="E139" s="192"/>
      <c r="F139" s="192"/>
      <c r="G139" s="192"/>
      <c r="H139" s="192"/>
    </row>
    <row r="140" spans="1:6" ht="18.75">
      <c r="A140" s="3" t="s">
        <v>162</v>
      </c>
      <c r="B140" s="71">
        <f>B69+B83+B127</f>
        <v>43125.468181126336</v>
      </c>
      <c r="C140" s="26"/>
      <c r="D140" s="45"/>
      <c r="E140" s="218"/>
      <c r="F140" s="218"/>
    </row>
    <row r="141" spans="1:4" ht="18.75">
      <c r="A141" s="3" t="s">
        <v>109</v>
      </c>
      <c r="B141" s="71"/>
      <c r="C141" s="26"/>
      <c r="D141" s="26"/>
    </row>
    <row r="142" spans="1:4" ht="18.75">
      <c r="A142" s="3" t="s">
        <v>110</v>
      </c>
      <c r="B142" s="50" t="e">
        <f>B71+B84+B129</f>
        <v>#DIV/0!</v>
      </c>
      <c r="C142" s="26"/>
      <c r="D142" s="26"/>
    </row>
    <row r="143" spans="1:4" ht="18.75">
      <c r="A143" s="3" t="s">
        <v>132</v>
      </c>
      <c r="B143" s="50" t="e">
        <f>B72+B85+B130</f>
        <v>#DIV/0!</v>
      </c>
      <c r="C143" s="26"/>
      <c r="D143" s="26"/>
    </row>
    <row r="144" spans="1:4" ht="18.75">
      <c r="A144" s="3"/>
      <c r="B144" s="50"/>
      <c r="C144" s="26"/>
      <c r="D144" s="26"/>
    </row>
    <row r="145" ht="3" customHeight="1">
      <c r="A145" s="19"/>
    </row>
    <row r="146" ht="15.75" hidden="1">
      <c r="A146" s="19"/>
    </row>
    <row r="147" ht="15.75" hidden="1">
      <c r="A147" s="19"/>
    </row>
    <row r="148" ht="15.75" hidden="1">
      <c r="A148" s="19"/>
    </row>
    <row r="149" ht="15.75" hidden="1">
      <c r="A149" s="19"/>
    </row>
    <row r="150" ht="15.75" hidden="1">
      <c r="A150" s="19"/>
    </row>
    <row r="151" ht="15.75" hidden="1">
      <c r="A151" s="19"/>
    </row>
    <row r="152" ht="15.75" hidden="1">
      <c r="A152" s="20"/>
    </row>
    <row r="153" spans="1:7" ht="15" customHeight="1">
      <c r="A153" s="19"/>
      <c r="G153" s="19" t="s">
        <v>53</v>
      </c>
    </row>
    <row r="154" spans="1:7" ht="10.5" customHeight="1">
      <c r="A154" s="19"/>
      <c r="G154" s="19" t="s">
        <v>54</v>
      </c>
    </row>
    <row r="155" spans="1:7" ht="15" customHeight="1">
      <c r="A155" s="19"/>
      <c r="G155" s="19" t="s">
        <v>55</v>
      </c>
    </row>
    <row r="156" spans="1:7" ht="15.75">
      <c r="A156" s="19"/>
      <c r="G156" s="19" t="s">
        <v>56</v>
      </c>
    </row>
    <row r="157" spans="1:7" ht="15.75">
      <c r="A157" s="19"/>
      <c r="G157" s="19" t="s">
        <v>124</v>
      </c>
    </row>
    <row r="158" spans="1:7" ht="15.75">
      <c r="A158" s="19"/>
      <c r="G158" s="19" t="s">
        <v>123</v>
      </c>
    </row>
    <row r="159" ht="15.75" hidden="1">
      <c r="A159" s="19"/>
    </row>
    <row r="160" ht="15.75">
      <c r="A160" s="20" t="s">
        <v>57</v>
      </c>
    </row>
    <row r="161" spans="1:5" ht="15.75" customHeight="1">
      <c r="A161" s="106"/>
      <c r="B161" s="249" t="s">
        <v>116</v>
      </c>
      <c r="C161" s="249"/>
      <c r="D161" s="249"/>
      <c r="E161" s="249"/>
    </row>
    <row r="162" spans="1:5" ht="15.75" customHeight="1">
      <c r="A162" s="109" t="s">
        <v>126</v>
      </c>
      <c r="B162" s="109"/>
      <c r="C162" s="109"/>
      <c r="D162" s="109"/>
      <c r="E162" s="109"/>
    </row>
    <row r="163" spans="1:5" ht="12" customHeight="1">
      <c r="A163" s="250" t="s">
        <v>117</v>
      </c>
      <c r="B163" s="250"/>
      <c r="C163" s="250"/>
      <c r="D163" s="250"/>
      <c r="E163" s="250"/>
    </row>
    <row r="164" spans="1:7" ht="13.5" customHeight="1">
      <c r="A164" s="248" t="s">
        <v>118</v>
      </c>
      <c r="B164" s="248"/>
      <c r="C164" s="248"/>
      <c r="D164" s="248"/>
      <c r="E164" s="248"/>
      <c r="F164" s="248"/>
      <c r="G164" s="248"/>
    </row>
    <row r="165" spans="1:7" ht="13.5" customHeight="1">
      <c r="A165" s="248" t="s">
        <v>119</v>
      </c>
      <c r="B165" s="248"/>
      <c r="C165" s="248"/>
      <c r="D165" s="248"/>
      <c r="E165" s="248"/>
      <c r="F165" s="248"/>
      <c r="G165" s="248"/>
    </row>
    <row r="166" spans="1:7" ht="12.75" customHeight="1">
      <c r="A166" s="248" t="s">
        <v>120</v>
      </c>
      <c r="B166" s="248"/>
      <c r="C166" s="248"/>
      <c r="D166" s="248"/>
      <c r="E166" s="248"/>
      <c r="F166" s="248"/>
      <c r="G166" s="248"/>
    </row>
    <row r="167" spans="1:7" ht="12.75" customHeight="1">
      <c r="A167" s="248" t="s">
        <v>121</v>
      </c>
      <c r="B167" s="248"/>
      <c r="C167" s="248"/>
      <c r="D167" s="248"/>
      <c r="E167" s="248"/>
      <c r="F167" s="248"/>
      <c r="G167" s="248"/>
    </row>
    <row r="168" spans="1:8" ht="13.5" customHeight="1">
      <c r="A168" s="248" t="s">
        <v>122</v>
      </c>
      <c r="B168" s="248"/>
      <c r="C168" s="248"/>
      <c r="D168" s="248"/>
      <c r="E168" s="248"/>
      <c r="F168" s="248"/>
      <c r="G168" s="248"/>
      <c r="H168" s="248"/>
    </row>
    <row r="169" spans="1:6" ht="16.5" customHeight="1">
      <c r="A169" s="248" t="s">
        <v>148</v>
      </c>
      <c r="B169" s="248"/>
      <c r="C169" s="248"/>
      <c r="D169" s="248"/>
      <c r="E169" s="248"/>
      <c r="F169" s="248"/>
    </row>
    <row r="170" spans="1:7" ht="18" customHeight="1" thickBot="1">
      <c r="A170" s="248" t="s">
        <v>167</v>
      </c>
      <c r="B170" s="248"/>
      <c r="C170" s="248"/>
      <c r="D170" s="248"/>
      <c r="E170" s="248"/>
      <c r="F170" s="248"/>
      <c r="G170" s="248"/>
    </row>
    <row r="171" ht="6" customHeight="1" hidden="1" thickBot="1">
      <c r="E171" s="108"/>
    </row>
    <row r="172" spans="1:5" ht="22.5" customHeight="1" hidden="1" thickBot="1">
      <c r="A172" s="110"/>
      <c r="B172" s="110"/>
      <c r="C172" s="110"/>
      <c r="D172" s="110"/>
      <c r="E172" s="110"/>
    </row>
    <row r="173" spans="1:9" ht="27.75" customHeight="1">
      <c r="A173" s="223" t="s">
        <v>94</v>
      </c>
      <c r="B173" s="223" t="s">
        <v>93</v>
      </c>
      <c r="C173" s="226" t="s">
        <v>60</v>
      </c>
      <c r="D173" s="227"/>
      <c r="E173" s="228"/>
      <c r="F173" s="223" t="s">
        <v>95</v>
      </c>
      <c r="G173" s="223" t="s">
        <v>92</v>
      </c>
      <c r="H173" s="223" t="s">
        <v>91</v>
      </c>
      <c r="I173" s="223" t="s">
        <v>90</v>
      </c>
    </row>
    <row r="174" spans="1:9" ht="18" customHeight="1">
      <c r="A174" s="224"/>
      <c r="B174" s="224"/>
      <c r="C174" s="229"/>
      <c r="D174" s="230"/>
      <c r="E174" s="231"/>
      <c r="F174" s="224"/>
      <c r="G174" s="224"/>
      <c r="H174" s="224"/>
      <c r="I174" s="224"/>
    </row>
    <row r="175" spans="1:9" ht="15.75" customHeight="1">
      <c r="A175" s="224"/>
      <c r="B175" s="224"/>
      <c r="C175" s="229"/>
      <c r="D175" s="230"/>
      <c r="E175" s="231"/>
      <c r="F175" s="224"/>
      <c r="G175" s="224"/>
      <c r="H175" s="224"/>
      <c r="I175" s="224"/>
    </row>
    <row r="176" spans="1:9" ht="16.5" customHeight="1">
      <c r="A176" s="224"/>
      <c r="B176" s="224"/>
      <c r="C176" s="229"/>
      <c r="D176" s="230"/>
      <c r="E176" s="231"/>
      <c r="F176" s="224"/>
      <c r="G176" s="224"/>
      <c r="H176" s="224"/>
      <c r="I176" s="224"/>
    </row>
    <row r="177" spans="1:9" ht="7.5" customHeight="1" thickBot="1">
      <c r="A177" s="224"/>
      <c r="B177" s="224"/>
      <c r="C177" s="229"/>
      <c r="D177" s="230"/>
      <c r="E177" s="231"/>
      <c r="F177" s="224"/>
      <c r="G177" s="224"/>
      <c r="H177" s="224"/>
      <c r="I177" s="224"/>
    </row>
    <row r="178" spans="1:9" ht="14.25" customHeight="1" hidden="1">
      <c r="A178" s="224"/>
      <c r="B178" s="224"/>
      <c r="C178" s="229"/>
      <c r="D178" s="230"/>
      <c r="E178" s="231"/>
      <c r="F178" s="224"/>
      <c r="G178" s="224"/>
      <c r="H178" s="224"/>
      <c r="I178" s="224"/>
    </row>
    <row r="179" spans="1:9" ht="15" customHeight="1" hidden="1" thickBot="1">
      <c r="A179" s="224"/>
      <c r="B179" s="224"/>
      <c r="C179" s="232"/>
      <c r="D179" s="233"/>
      <c r="E179" s="234"/>
      <c r="F179" s="224"/>
      <c r="G179" s="224"/>
      <c r="H179" s="224"/>
      <c r="I179" s="224"/>
    </row>
    <row r="180" spans="1:9" ht="14.25" customHeight="1">
      <c r="A180" s="224"/>
      <c r="B180" s="224"/>
      <c r="C180" s="114" t="s">
        <v>62</v>
      </c>
      <c r="D180" s="114"/>
      <c r="E180" s="113" t="s">
        <v>61</v>
      </c>
      <c r="F180" s="224"/>
      <c r="G180" s="224"/>
      <c r="H180" s="224"/>
      <c r="I180" s="224"/>
    </row>
    <row r="181" spans="1:9" ht="16.5" customHeight="1">
      <c r="A181" s="224"/>
      <c r="B181" s="224"/>
      <c r="C181" s="114" t="s">
        <v>63</v>
      </c>
      <c r="D181" s="114"/>
      <c r="E181" s="114" t="s">
        <v>66</v>
      </c>
      <c r="F181" s="224"/>
      <c r="G181" s="224"/>
      <c r="H181" s="224"/>
      <c r="I181" s="224"/>
    </row>
    <row r="182" spans="1:9" ht="12.75">
      <c r="A182" s="224"/>
      <c r="B182" s="224"/>
      <c r="C182" s="114" t="s">
        <v>64</v>
      </c>
      <c r="D182" s="114"/>
      <c r="E182" s="114" t="s">
        <v>67</v>
      </c>
      <c r="F182" s="224"/>
      <c r="G182" s="224"/>
      <c r="H182" s="224"/>
      <c r="I182" s="224"/>
    </row>
    <row r="183" spans="1:9" ht="12.75">
      <c r="A183" s="224"/>
      <c r="B183" s="224"/>
      <c r="C183" s="114" t="s">
        <v>65</v>
      </c>
      <c r="D183" s="114"/>
      <c r="E183" s="114" t="s">
        <v>68</v>
      </c>
      <c r="F183" s="224"/>
      <c r="G183" s="224"/>
      <c r="H183" s="224"/>
      <c r="I183" s="224"/>
    </row>
    <row r="184" spans="1:9" ht="15.75" customHeight="1">
      <c r="A184" s="224"/>
      <c r="B184" s="224"/>
      <c r="C184" s="114" t="s">
        <v>58</v>
      </c>
      <c r="D184" s="114"/>
      <c r="E184" s="172"/>
      <c r="F184" s="224"/>
      <c r="G184" s="224"/>
      <c r="H184" s="224"/>
      <c r="I184" s="224"/>
    </row>
    <row r="185" spans="1:9" ht="13.5" customHeight="1" thickBot="1">
      <c r="A185" s="225"/>
      <c r="B185" s="173"/>
      <c r="C185" s="115" t="s">
        <v>59</v>
      </c>
      <c r="D185" s="115"/>
      <c r="E185" s="173"/>
      <c r="F185" s="225"/>
      <c r="G185" s="225"/>
      <c r="H185" s="225"/>
      <c r="I185" s="225"/>
    </row>
    <row r="186" spans="1:9" ht="15" customHeight="1">
      <c r="A186" s="235"/>
      <c r="B186" s="22" t="s">
        <v>69</v>
      </c>
      <c r="C186" s="22" t="s">
        <v>69</v>
      </c>
      <c r="D186" s="22"/>
      <c r="E186" s="22" t="s">
        <v>71</v>
      </c>
      <c r="F186" s="235" t="s">
        <v>73</v>
      </c>
      <c r="G186" s="235" t="s">
        <v>74</v>
      </c>
      <c r="H186" s="235" t="s">
        <v>74</v>
      </c>
      <c r="I186" s="235" t="s">
        <v>74</v>
      </c>
    </row>
    <row r="187" spans="1:9" ht="17.25" customHeight="1" thickBot="1">
      <c r="A187" s="236"/>
      <c r="B187" s="23" t="s">
        <v>70</v>
      </c>
      <c r="C187" s="23" t="s">
        <v>70</v>
      </c>
      <c r="D187" s="23"/>
      <c r="E187" s="23" t="s">
        <v>72</v>
      </c>
      <c r="F187" s="236"/>
      <c r="G187" s="236"/>
      <c r="H187" s="236"/>
      <c r="I187" s="236"/>
    </row>
    <row r="188" spans="1:9" ht="14.25" customHeight="1" thickBot="1">
      <c r="A188" s="24">
        <v>1</v>
      </c>
      <c r="B188" s="23">
        <v>2</v>
      </c>
      <c r="C188" s="23">
        <v>3</v>
      </c>
      <c r="D188" s="23"/>
      <c r="E188" s="23">
        <v>4</v>
      </c>
      <c r="F188" s="23">
        <v>5</v>
      </c>
      <c r="G188" s="23">
        <v>6</v>
      </c>
      <c r="H188" s="23">
        <v>7</v>
      </c>
      <c r="I188" s="23">
        <v>8</v>
      </c>
    </row>
    <row r="189" spans="1:9" ht="1.5" customHeight="1" thickBot="1">
      <c r="A189" s="55" t="s">
        <v>75</v>
      </c>
      <c r="B189" s="151">
        <f>B190</f>
        <v>43125.468181126336</v>
      </c>
      <c r="C189" s="151">
        <f>C190</f>
        <v>35881.63616438356</v>
      </c>
      <c r="D189" s="152"/>
      <c r="E189" s="151">
        <f>E190</f>
        <v>5198.689794520547</v>
      </c>
      <c r="F189" s="152">
        <f>F190</f>
        <v>140</v>
      </c>
      <c r="G189" s="151">
        <f>G190</f>
        <v>6037565.545357687</v>
      </c>
      <c r="H189" s="151">
        <f>H190</f>
        <v>0</v>
      </c>
      <c r="I189" s="151">
        <f>I190</f>
        <v>6037565.545357687</v>
      </c>
    </row>
    <row r="190" spans="1:10" ht="30" customHeight="1" hidden="1">
      <c r="A190" s="35" t="s">
        <v>125</v>
      </c>
      <c r="B190" s="221">
        <f>B140</f>
        <v>43125.468181126336</v>
      </c>
      <c r="C190" s="221">
        <f>B69+B82</f>
        <v>35881.63616438356</v>
      </c>
      <c r="D190" s="153"/>
      <c r="E190" s="221">
        <f>B127</f>
        <v>5198.689794520547</v>
      </c>
      <c r="F190" s="219">
        <v>140</v>
      </c>
      <c r="G190" s="221">
        <f>B190*F190</f>
        <v>6037565.545357687</v>
      </c>
      <c r="H190" s="221">
        <f>E105+B137</f>
        <v>0</v>
      </c>
      <c r="I190" s="221">
        <f>H190+G190</f>
        <v>6037565.545357687</v>
      </c>
      <c r="J190" s="43"/>
    </row>
    <row r="191" spans="1:9" ht="0.75" customHeight="1" thickBot="1">
      <c r="A191" s="51" t="s">
        <v>112</v>
      </c>
      <c r="B191" s="220"/>
      <c r="C191" s="220"/>
      <c r="D191" s="154"/>
      <c r="E191" s="220"/>
      <c r="F191" s="220"/>
      <c r="G191" s="222"/>
      <c r="H191" s="220"/>
      <c r="I191" s="220"/>
    </row>
    <row r="192" spans="1:12" ht="33.75" customHeight="1" thickBot="1">
      <c r="A192" s="55" t="s">
        <v>75</v>
      </c>
      <c r="B192" s="151">
        <f>B193</f>
        <v>43125.468181126336</v>
      </c>
      <c r="C192" s="151">
        <f>C193</f>
        <v>37926.77838660579</v>
      </c>
      <c r="D192" s="152"/>
      <c r="E192" s="151">
        <f>E193</f>
        <v>43125.468181126336</v>
      </c>
      <c r="F192" s="152">
        <f>F193</f>
        <v>146</v>
      </c>
      <c r="G192" s="152">
        <f>G193</f>
        <v>6796337.36</v>
      </c>
      <c r="H192" s="151">
        <f>H193</f>
        <v>191726.64</v>
      </c>
      <c r="I192" s="151">
        <f>I193</f>
        <v>6988064</v>
      </c>
      <c r="J192" s="43"/>
      <c r="L192" s="43"/>
    </row>
    <row r="193" spans="1:13" ht="18.75" customHeight="1">
      <c r="A193" s="75" t="s">
        <v>166</v>
      </c>
      <c r="B193" s="221">
        <f>B140</f>
        <v>43125.468181126336</v>
      </c>
      <c r="C193" s="221">
        <f>B69+B83</f>
        <v>37926.77838660579</v>
      </c>
      <c r="D193" s="153"/>
      <c r="E193" s="221">
        <f>B140</f>
        <v>43125.468181126336</v>
      </c>
      <c r="F193" s="219">
        <v>146</v>
      </c>
      <c r="G193" s="221">
        <v>6796337.36</v>
      </c>
      <c r="H193" s="221">
        <f>F105+C137</f>
        <v>191726.64</v>
      </c>
      <c r="I193" s="221">
        <f>H193+G193</f>
        <v>6988064</v>
      </c>
      <c r="J193" s="239"/>
      <c r="K193" s="192"/>
      <c r="M193" s="43"/>
    </row>
    <row r="194" spans="1:10" ht="1.5" customHeight="1" thickBot="1">
      <c r="A194" s="51" t="s">
        <v>113</v>
      </c>
      <c r="B194" s="220"/>
      <c r="C194" s="220"/>
      <c r="D194" s="154"/>
      <c r="E194" s="220"/>
      <c r="F194" s="220"/>
      <c r="G194" s="222"/>
      <c r="H194" s="220"/>
      <c r="I194" s="220"/>
      <c r="J194" s="43"/>
    </row>
    <row r="195" spans="1:9" ht="51" customHeight="1">
      <c r="A195" s="240" t="s">
        <v>75</v>
      </c>
      <c r="B195" s="237" t="e">
        <f>B197</f>
        <v>#DIV/0!</v>
      </c>
      <c r="C195" s="237" t="e">
        <f>C197</f>
        <v>#DIV/0!</v>
      </c>
      <c r="D195" s="155"/>
      <c r="E195" s="237">
        <f>E197</f>
        <v>0</v>
      </c>
      <c r="F195" s="242"/>
      <c r="G195" s="242" t="e">
        <f>G197</f>
        <v>#DIV/0!</v>
      </c>
      <c r="H195" s="237">
        <f>H197</f>
        <v>0</v>
      </c>
      <c r="I195" s="237" t="e">
        <f>I197</f>
        <v>#DIV/0!</v>
      </c>
    </row>
    <row r="196" spans="1:9" ht="2.25" customHeight="1" thickBot="1">
      <c r="A196" s="241"/>
      <c r="B196" s="238"/>
      <c r="C196" s="238"/>
      <c r="D196" s="156"/>
      <c r="E196" s="238"/>
      <c r="F196" s="238"/>
      <c r="G196" s="238"/>
      <c r="H196" s="238"/>
      <c r="I196" s="238"/>
    </row>
    <row r="197" spans="1:9" ht="18.75" customHeight="1">
      <c r="A197" s="21" t="s">
        <v>146</v>
      </c>
      <c r="B197" s="221" t="e">
        <f>B142</f>
        <v>#DIV/0!</v>
      </c>
      <c r="C197" s="221" t="e">
        <f>B71+B84</f>
        <v>#DIV/0!</v>
      </c>
      <c r="D197" s="153"/>
      <c r="E197" s="221">
        <f>B129</f>
        <v>0</v>
      </c>
      <c r="F197" s="219"/>
      <c r="G197" s="219" t="e">
        <f>B197*F197</f>
        <v>#DIV/0!</v>
      </c>
      <c r="H197" s="221">
        <f>G105+E137</f>
        <v>0</v>
      </c>
      <c r="I197" s="221" t="e">
        <f>H197+G197</f>
        <v>#DIV/0!</v>
      </c>
    </row>
    <row r="198" spans="1:9" ht="3.75" customHeight="1" hidden="1" thickBot="1">
      <c r="A198" s="36" t="s">
        <v>114</v>
      </c>
      <c r="B198" s="220"/>
      <c r="C198" s="220"/>
      <c r="D198" s="154"/>
      <c r="E198" s="220"/>
      <c r="F198" s="220"/>
      <c r="G198" s="220"/>
      <c r="H198" s="220"/>
      <c r="I198" s="220"/>
    </row>
    <row r="199" spans="1:9" ht="50.25" customHeight="1" thickBot="1">
      <c r="A199" s="36" t="s">
        <v>75</v>
      </c>
      <c r="B199" s="151" t="e">
        <f>B200</f>
        <v>#DIV/0!</v>
      </c>
      <c r="C199" s="151" t="e">
        <f>C200</f>
        <v>#DIV/0!</v>
      </c>
      <c r="D199" s="152"/>
      <c r="E199" s="151">
        <f>E200</f>
        <v>0</v>
      </c>
      <c r="F199" s="152">
        <f>F200</f>
        <v>0</v>
      </c>
      <c r="G199" s="157" t="e">
        <f>G200</f>
        <v>#DIV/0!</v>
      </c>
      <c r="H199" s="151">
        <f>H200</f>
        <v>0</v>
      </c>
      <c r="I199" s="151" t="e">
        <f>I200</f>
        <v>#DIV/0!</v>
      </c>
    </row>
    <row r="200" spans="1:9" ht="22.5" customHeight="1">
      <c r="A200" s="21" t="s">
        <v>147</v>
      </c>
      <c r="B200" s="221" t="e">
        <f>B143</f>
        <v>#DIV/0!</v>
      </c>
      <c r="C200" s="221" t="e">
        <f>B72+B85</f>
        <v>#DIV/0!</v>
      </c>
      <c r="D200" s="153"/>
      <c r="E200" s="221">
        <f>B130</f>
        <v>0</v>
      </c>
      <c r="F200" s="219"/>
      <c r="G200" s="245" t="e">
        <f>B200*F200</f>
        <v>#DIV/0!</v>
      </c>
      <c r="H200" s="221">
        <f>H105+F137</f>
        <v>0</v>
      </c>
      <c r="I200" s="221" t="e">
        <f>H200+G200</f>
        <v>#DIV/0!</v>
      </c>
    </row>
    <row r="201" spans="1:9" ht="36.75" customHeight="1">
      <c r="A201" s="21" t="s">
        <v>76</v>
      </c>
      <c r="B201" s="244"/>
      <c r="C201" s="244"/>
      <c r="D201" s="158"/>
      <c r="E201" s="244"/>
      <c r="F201" s="244"/>
      <c r="G201" s="246"/>
      <c r="H201" s="244"/>
      <c r="I201" s="244"/>
    </row>
    <row r="202" spans="1:9" ht="31.5" customHeight="1" thickBot="1">
      <c r="A202" s="24" t="s">
        <v>115</v>
      </c>
      <c r="B202" s="220"/>
      <c r="C202" s="220"/>
      <c r="D202" s="154"/>
      <c r="E202" s="220"/>
      <c r="F202" s="220"/>
      <c r="G202" s="247"/>
      <c r="H202" s="220"/>
      <c r="I202" s="220"/>
    </row>
    <row r="203" ht="15">
      <c r="A203" s="6"/>
    </row>
    <row r="204" ht="13.5">
      <c r="A204" s="25" t="s">
        <v>77</v>
      </c>
    </row>
    <row r="205" spans="1:11" ht="13.5">
      <c r="A205" s="243" t="s">
        <v>78</v>
      </c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</row>
    <row r="206" spans="1:11" ht="13.5">
      <c r="A206" s="243" t="s">
        <v>79</v>
      </c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</row>
    <row r="207" ht="15">
      <c r="A207" s="1"/>
    </row>
    <row r="222" spans="3:8" ht="18.75">
      <c r="C222" s="104"/>
      <c r="D222" s="104"/>
      <c r="E222" s="104"/>
      <c r="H222" s="63"/>
    </row>
    <row r="223" ht="18.75">
      <c r="H223" s="63"/>
    </row>
    <row r="224" ht="18.75">
      <c r="H224" s="63"/>
    </row>
    <row r="225" ht="18.75">
      <c r="H225" s="63"/>
    </row>
    <row r="226" ht="18">
      <c r="H226" s="105"/>
    </row>
    <row r="227" ht="18.75">
      <c r="H227" s="63"/>
    </row>
    <row r="228" spans="7:8" ht="18.75">
      <c r="G228" s="19"/>
      <c r="H228" s="63"/>
    </row>
    <row r="229" spans="2:7" ht="18" customHeight="1">
      <c r="B229" s="107"/>
      <c r="C229" s="107"/>
      <c r="D229" s="107"/>
      <c r="E229" s="169"/>
      <c r="F229" s="170"/>
      <c r="G229" s="107"/>
    </row>
    <row r="230" spans="2:7" ht="18.75" customHeight="1">
      <c r="B230" s="107"/>
      <c r="C230" s="107"/>
      <c r="D230" s="107"/>
      <c r="E230" s="171"/>
      <c r="F230" s="170"/>
      <c r="G230" s="107"/>
    </row>
    <row r="231" spans="3:7" ht="12.75" customHeight="1">
      <c r="C231" s="109"/>
      <c r="D231" s="109"/>
      <c r="E231" s="109"/>
      <c r="F231" s="109"/>
      <c r="G231" s="109"/>
    </row>
    <row r="232" ht="15.75" customHeight="1">
      <c r="E232" s="20"/>
    </row>
    <row r="233" ht="18.75" customHeight="1">
      <c r="E233" s="108"/>
    </row>
    <row r="234" ht="18.75" customHeight="1">
      <c r="E234" s="108"/>
    </row>
    <row r="235" ht="18.75" customHeight="1">
      <c r="E235" s="108"/>
    </row>
    <row r="236" ht="18.75" customHeight="1">
      <c r="E236" s="108"/>
    </row>
    <row r="237" ht="18.75" customHeight="1">
      <c r="E237" s="108"/>
    </row>
    <row r="238" ht="18.75" customHeight="1">
      <c r="E238" s="108"/>
    </row>
    <row r="239" ht="18.75" customHeight="1">
      <c r="E239" s="108"/>
    </row>
  </sheetData>
  <sheetProtection/>
  <mergeCells count="179">
    <mergeCell ref="A169:F169"/>
    <mergeCell ref="A170:G170"/>
    <mergeCell ref="B161:E161"/>
    <mergeCell ref="A163:E163"/>
    <mergeCell ref="A164:G164"/>
    <mergeCell ref="A165:G165"/>
    <mergeCell ref="A166:G166"/>
    <mergeCell ref="A167:G167"/>
    <mergeCell ref="A168:H168"/>
    <mergeCell ref="H200:H202"/>
    <mergeCell ref="I200:I202"/>
    <mergeCell ref="G197:G198"/>
    <mergeCell ref="H197:H198"/>
    <mergeCell ref="A205:K205"/>
    <mergeCell ref="A206:K206"/>
    <mergeCell ref="I197:I198"/>
    <mergeCell ref="B200:B202"/>
    <mergeCell ref="C200:C202"/>
    <mergeCell ref="E200:E202"/>
    <mergeCell ref="F200:F202"/>
    <mergeCell ref="G200:G202"/>
    <mergeCell ref="B197:B198"/>
    <mergeCell ref="C197:C198"/>
    <mergeCell ref="E197:E198"/>
    <mergeCell ref="F197:F198"/>
    <mergeCell ref="J193:K193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I190:I191"/>
    <mergeCell ref="B193:B194"/>
    <mergeCell ref="C193:C194"/>
    <mergeCell ref="E193:E194"/>
    <mergeCell ref="F193:F194"/>
    <mergeCell ref="G193:G194"/>
    <mergeCell ref="H193:H194"/>
    <mergeCell ref="I193:I194"/>
    <mergeCell ref="B190:B191"/>
    <mergeCell ref="I173:I185"/>
    <mergeCell ref="A186:A187"/>
    <mergeCell ref="F186:F187"/>
    <mergeCell ref="G186:G187"/>
    <mergeCell ref="H186:H187"/>
    <mergeCell ref="I186:I187"/>
    <mergeCell ref="G173:G185"/>
    <mergeCell ref="H173:H185"/>
    <mergeCell ref="F190:F191"/>
    <mergeCell ref="G190:G191"/>
    <mergeCell ref="H190:H191"/>
    <mergeCell ref="A173:A185"/>
    <mergeCell ref="B173:B184"/>
    <mergeCell ref="C173:E179"/>
    <mergeCell ref="F173:F185"/>
    <mergeCell ref="C190:C191"/>
    <mergeCell ref="E190:E191"/>
    <mergeCell ref="E127:F127"/>
    <mergeCell ref="A132:L132"/>
    <mergeCell ref="A139:H139"/>
    <mergeCell ref="E140:F140"/>
    <mergeCell ref="A123:E123"/>
    <mergeCell ref="A124:F124"/>
    <mergeCell ref="A125:E125"/>
    <mergeCell ref="A126:K126"/>
    <mergeCell ref="A119:E119"/>
    <mergeCell ref="A120:F120"/>
    <mergeCell ref="A121:E121"/>
    <mergeCell ref="A122:F122"/>
    <mergeCell ref="A118:F118"/>
    <mergeCell ref="J110:J111"/>
    <mergeCell ref="K110:K111"/>
    <mergeCell ref="L110:L111"/>
    <mergeCell ref="S110:S111"/>
    <mergeCell ref="T110:T111"/>
    <mergeCell ref="V110:V111"/>
    <mergeCell ref="A117:K117"/>
    <mergeCell ref="N110:N111"/>
    <mergeCell ref="S109:V109"/>
    <mergeCell ref="O110:O111"/>
    <mergeCell ref="P110:P111"/>
    <mergeCell ref="A110:A111"/>
    <mergeCell ref="B110:B111"/>
    <mergeCell ref="C110:C111"/>
    <mergeCell ref="F110:F111"/>
    <mergeCell ref="G110:G111"/>
    <mergeCell ref="H110:H111"/>
    <mergeCell ref="R110:R111"/>
    <mergeCell ref="B109:F109"/>
    <mergeCell ref="G109:J109"/>
    <mergeCell ref="K109:N109"/>
    <mergeCell ref="O109:R109"/>
    <mergeCell ref="A105:A106"/>
    <mergeCell ref="B105:B106"/>
    <mergeCell ref="C105:C106"/>
    <mergeCell ref="A108:G108"/>
    <mergeCell ref="A95:A96"/>
    <mergeCell ref="B95:B96"/>
    <mergeCell ref="C95:C96"/>
    <mergeCell ref="A98:A99"/>
    <mergeCell ref="B98:B99"/>
    <mergeCell ref="C98:C99"/>
    <mergeCell ref="A92:H92"/>
    <mergeCell ref="A93:A94"/>
    <mergeCell ref="B93:B94"/>
    <mergeCell ref="C93:C94"/>
    <mergeCell ref="A81:O81"/>
    <mergeCell ref="A87:N87"/>
    <mergeCell ref="A88:L88"/>
    <mergeCell ref="A89:A90"/>
    <mergeCell ref="B89:C89"/>
    <mergeCell ref="D89:E89"/>
    <mergeCell ref="A68:N68"/>
    <mergeCell ref="E69:F69"/>
    <mergeCell ref="A74:O74"/>
    <mergeCell ref="A75:N75"/>
    <mergeCell ref="A63:F63"/>
    <mergeCell ref="A65:F65"/>
    <mergeCell ref="A66:E66"/>
    <mergeCell ref="A67:E67"/>
    <mergeCell ref="A58:F58"/>
    <mergeCell ref="A60:F60"/>
    <mergeCell ref="A61:E61"/>
    <mergeCell ref="A62:E62"/>
    <mergeCell ref="A54:F54"/>
    <mergeCell ref="A55:F55"/>
    <mergeCell ref="A56:E56"/>
    <mergeCell ref="A57:F57"/>
    <mergeCell ref="A50:F50"/>
    <mergeCell ref="A51:E51"/>
    <mergeCell ref="A52:D52"/>
    <mergeCell ref="A53:E53"/>
    <mergeCell ref="N34:N35"/>
    <mergeCell ref="M34:M35"/>
    <mergeCell ref="E48:F48"/>
    <mergeCell ref="A49:E49"/>
    <mergeCell ref="F49:G49"/>
    <mergeCell ref="A47:F47"/>
    <mergeCell ref="G47:H47"/>
    <mergeCell ref="O33:R33"/>
    <mergeCell ref="H34:H35"/>
    <mergeCell ref="I34:I35"/>
    <mergeCell ref="J34:J35"/>
    <mergeCell ref="K34:K35"/>
    <mergeCell ref="P34:P35"/>
    <mergeCell ref="Q34:Q35"/>
    <mergeCell ref="R34:R35"/>
    <mergeCell ref="O34:O35"/>
    <mergeCell ref="L34:L35"/>
    <mergeCell ref="A32:O32"/>
    <mergeCell ref="A34:A35"/>
    <mergeCell ref="B34:B35"/>
    <mergeCell ref="C34:C35"/>
    <mergeCell ref="E34:E35"/>
    <mergeCell ref="F34:F35"/>
    <mergeCell ref="G34:G35"/>
    <mergeCell ref="B33:F33"/>
    <mergeCell ref="G33:J33"/>
    <mergeCell ref="K33:N33"/>
    <mergeCell ref="S16:V16"/>
    <mergeCell ref="A25:L25"/>
    <mergeCell ref="B26:F26"/>
    <mergeCell ref="G26:J26"/>
    <mergeCell ref="K26:N26"/>
    <mergeCell ref="O26:R26"/>
    <mergeCell ref="S26:V26"/>
    <mergeCell ref="A6:O6"/>
    <mergeCell ref="A15:R15"/>
    <mergeCell ref="B16:F16"/>
    <mergeCell ref="G16:J16"/>
    <mergeCell ref="K16:N16"/>
    <mergeCell ref="O16:R16"/>
    <mergeCell ref="A1:P1"/>
    <mergeCell ref="A3:N3"/>
    <mergeCell ref="A4:H4"/>
    <mergeCell ref="A5:R5"/>
  </mergeCells>
  <printOptions/>
  <pageMargins left="0.17666666666666667" right="0.1968503937007874" top="0.23" bottom="0.2" header="0" footer="0"/>
  <pageSetup horizontalDpi="600" verticalDpi="600" orientation="landscape" paperSize="9" scale="53" r:id="rId1"/>
  <rowBreaks count="4" manualBreakCount="4">
    <brk id="45" max="21" man="1"/>
    <brk id="99" max="21" man="1"/>
    <brk id="152" max="21" man="1"/>
    <brk id="19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2015-03-11T10:13:13Z</cp:lastPrinted>
  <dcterms:created xsi:type="dcterms:W3CDTF">2011-11-18T04:46:11Z</dcterms:created>
  <dcterms:modified xsi:type="dcterms:W3CDTF">2015-03-12T06:11:48Z</dcterms:modified>
  <cp:category/>
  <cp:version/>
  <cp:contentType/>
  <cp:contentStatus/>
</cp:coreProperties>
</file>